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7 Gojkooo\Nadzorni odbor 29.07.2022\"/>
    </mc:Choice>
  </mc:AlternateContent>
  <xr:revisionPtr revIDLastSave="0" documentId="13_ncr:1_{73753E2E-B0FA-4C7A-AF04-E9D713AC0E13}" xr6:coauthVersionLast="47" xr6:coauthVersionMax="47" xr10:uidLastSave="{00000000-0000-0000-0000-000000000000}"/>
  <bookViews>
    <workbookView xWindow="-120" yWindow="-120" windowWidth="29040" windowHeight="15840" tabRatio="905" firstSheet="3" activeTab="12" xr2:uid="{00000000-000D-0000-FFFF-FFFF00000000}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</sheets>
  <definedNames>
    <definedName name="_xlnm.Print_Area" localSheetId="1">'Биланс стања'!$A$1:$I$145</definedName>
    <definedName name="_xlnm.Print_Area" localSheetId="10">Готовина!$A$1:$I$63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намене'!$B$2:$K$63</definedName>
    <definedName name="_xlnm.Print_Area" localSheetId="3">'Трошкови запослених'!$A$1:$H$41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3" i="30" l="1"/>
  <c r="J17" i="30"/>
  <c r="K17" i="30"/>
  <c r="L17" i="30"/>
  <c r="I17" i="30"/>
  <c r="J12" i="30"/>
  <c r="K12" i="30"/>
  <c r="L12" i="30"/>
  <c r="I12" i="30"/>
  <c r="D10" i="31"/>
  <c r="E10" i="31"/>
  <c r="F10" i="31"/>
  <c r="C10" i="31"/>
  <c r="G25" i="29" l="1"/>
  <c r="G22" i="29" s="1"/>
  <c r="H25" i="29"/>
  <c r="F25" i="29"/>
  <c r="I88" i="27" l="1"/>
  <c r="F89" i="27"/>
  <c r="G89" i="27"/>
  <c r="H89" i="27"/>
  <c r="I89" i="27" s="1"/>
  <c r="E89" i="27"/>
  <c r="D20" i="31" l="1"/>
  <c r="E20" i="31"/>
  <c r="F20" i="31"/>
  <c r="C20" i="31"/>
  <c r="G28" i="27" l="1"/>
  <c r="F28" i="27"/>
  <c r="F42" i="29"/>
  <c r="F14" i="29"/>
  <c r="G14" i="29"/>
  <c r="E14" i="29"/>
  <c r="E11" i="29" l="1"/>
  <c r="G58" i="14" l="1"/>
  <c r="G49" i="14"/>
  <c r="G40" i="14"/>
  <c r="G31" i="14"/>
  <c r="G22" i="14"/>
  <c r="L23" i="21" l="1"/>
  <c r="L17" i="21"/>
  <c r="L16" i="21"/>
  <c r="L14" i="21"/>
  <c r="L13" i="21"/>
  <c r="J19" i="21"/>
  <c r="J16" i="21"/>
  <c r="J13" i="21"/>
  <c r="C56" i="21"/>
  <c r="C51" i="21"/>
  <c r="C46" i="21"/>
  <c r="C41" i="21"/>
  <c r="E47" i="28" l="1"/>
  <c r="F47" i="28"/>
  <c r="G47" i="28"/>
  <c r="D47" i="28"/>
  <c r="E39" i="28"/>
  <c r="E57" i="28" s="1"/>
  <c r="F39" i="28"/>
  <c r="G39" i="28"/>
  <c r="D39" i="28"/>
  <c r="E32" i="28"/>
  <c r="F32" i="28"/>
  <c r="G32" i="28"/>
  <c r="D32" i="28"/>
  <c r="E26" i="28"/>
  <c r="F26" i="28"/>
  <c r="G26" i="28"/>
  <c r="D26" i="28"/>
  <c r="E14" i="28"/>
  <c r="E59" i="28" s="1"/>
  <c r="F14" i="28"/>
  <c r="G14" i="28"/>
  <c r="D14" i="28"/>
  <c r="E9" i="28"/>
  <c r="F9" i="28"/>
  <c r="G9" i="28"/>
  <c r="D9" i="28"/>
  <c r="D23" i="28" s="1"/>
  <c r="D57" i="28" l="1"/>
  <c r="F23" i="28"/>
  <c r="F57" i="28"/>
  <c r="E37" i="28"/>
  <c r="G37" i="28"/>
  <c r="G23" i="28"/>
  <c r="F37" i="28"/>
  <c r="D37" i="28"/>
  <c r="E58" i="28"/>
  <c r="E61" i="28" s="1"/>
  <c r="E65" i="28" s="1"/>
  <c r="E23" i="28"/>
  <c r="D58" i="28"/>
  <c r="D60" i="28" s="1"/>
  <c r="D65" i="28" s="1"/>
  <c r="F58" i="28"/>
  <c r="D59" i="28"/>
  <c r="G59" i="28"/>
  <c r="F59" i="28"/>
  <c r="G58" i="28"/>
  <c r="G57" i="28"/>
  <c r="F85" i="27"/>
  <c r="F77" i="27" s="1"/>
  <c r="G85" i="27"/>
  <c r="G77" i="27" s="1"/>
  <c r="H85" i="27"/>
  <c r="H77" i="27" s="1"/>
  <c r="E85" i="27"/>
  <c r="F114" i="27"/>
  <c r="G114" i="27"/>
  <c r="H114" i="27"/>
  <c r="E114" i="27"/>
  <c r="F132" i="27"/>
  <c r="G132" i="27"/>
  <c r="H132" i="27"/>
  <c r="E132" i="27"/>
  <c r="F124" i="27"/>
  <c r="G124" i="27"/>
  <c r="H124" i="27"/>
  <c r="E124" i="27"/>
  <c r="F99" i="27"/>
  <c r="G99" i="27"/>
  <c r="H99" i="27"/>
  <c r="E99" i="27"/>
  <c r="F94" i="27"/>
  <c r="G94" i="27"/>
  <c r="G92" i="27" s="1"/>
  <c r="H94" i="27"/>
  <c r="E94" i="27"/>
  <c r="E92" i="27" s="1"/>
  <c r="E77" i="27"/>
  <c r="F111" i="27" l="1"/>
  <c r="H92" i="27"/>
  <c r="F61" i="28"/>
  <c r="F65" i="28" s="1"/>
  <c r="G60" i="28"/>
  <c r="G65" i="28" s="1"/>
  <c r="G111" i="27"/>
  <c r="G141" i="27" s="1"/>
  <c r="H111" i="27"/>
  <c r="H141" i="27" s="1"/>
  <c r="F92" i="27"/>
  <c r="F141" i="27"/>
  <c r="E111" i="27"/>
  <c r="E141" i="27" s="1"/>
  <c r="F62" i="27"/>
  <c r="G62" i="27"/>
  <c r="H62" i="27"/>
  <c r="E62" i="27"/>
  <c r="F57" i="27"/>
  <c r="G57" i="27"/>
  <c r="H57" i="27"/>
  <c r="E57" i="27"/>
  <c r="F50" i="27"/>
  <c r="G50" i="27"/>
  <c r="H50" i="27"/>
  <c r="E50" i="27"/>
  <c r="F43" i="27"/>
  <c r="G43" i="27"/>
  <c r="H43" i="27"/>
  <c r="E43" i="27"/>
  <c r="H28" i="27"/>
  <c r="E28" i="27"/>
  <c r="F18" i="27"/>
  <c r="G18" i="27"/>
  <c r="H18" i="27"/>
  <c r="E18" i="27"/>
  <c r="F11" i="27"/>
  <c r="G11" i="27"/>
  <c r="H11" i="27"/>
  <c r="E11" i="27"/>
  <c r="G41" i="27" l="1"/>
  <c r="F41" i="27"/>
  <c r="F9" i="27"/>
  <c r="H41" i="27"/>
  <c r="E41" i="27"/>
  <c r="G9" i="27"/>
  <c r="E9" i="27"/>
  <c r="H9" i="27"/>
  <c r="H74" i="27" l="1"/>
  <c r="F74" i="27"/>
  <c r="E74" i="27"/>
  <c r="G74" i="27"/>
  <c r="G42" i="29"/>
  <c r="H42" i="29"/>
  <c r="E42" i="29"/>
  <c r="F36" i="29"/>
  <c r="F48" i="29" s="1"/>
  <c r="G36" i="29"/>
  <c r="H36" i="29"/>
  <c r="E36" i="29"/>
  <c r="F22" i="29"/>
  <c r="H22" i="29"/>
  <c r="E22" i="29"/>
  <c r="F11" i="29"/>
  <c r="F9" i="29" s="1"/>
  <c r="F54" i="29" s="1"/>
  <c r="G11" i="29"/>
  <c r="G9" i="29" s="1"/>
  <c r="G35" i="29" s="1"/>
  <c r="H11" i="29"/>
  <c r="H9" i="29" s="1"/>
  <c r="E9" i="29"/>
  <c r="I10" i="29"/>
  <c r="F35" i="29" l="1"/>
  <c r="E56" i="29"/>
  <c r="H34" i="29"/>
  <c r="H56" i="29"/>
  <c r="E48" i="29"/>
  <c r="E54" i="29"/>
  <c r="E58" i="29" s="1"/>
  <c r="E62" i="29" s="1"/>
  <c r="E71" i="29" s="1"/>
  <c r="G48" i="29"/>
  <c r="G54" i="29"/>
  <c r="H54" i="29"/>
  <c r="H48" i="29"/>
  <c r="I9" i="29"/>
  <c r="E34" i="29"/>
  <c r="G56" i="29"/>
  <c r="F56" i="29"/>
  <c r="F58" i="29" s="1"/>
  <c r="F62" i="29" s="1"/>
  <c r="F71" i="29" s="1"/>
  <c r="I12" i="29"/>
  <c r="I11" i="29"/>
  <c r="H58" i="29" l="1"/>
  <c r="H62" i="29" s="1"/>
  <c r="H67" i="29" s="1"/>
  <c r="H71" i="29" s="1"/>
  <c r="G58" i="29"/>
  <c r="G62" i="29" s="1"/>
  <c r="G71" i="29" s="1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I81" i="29"/>
  <c r="I80" i="29"/>
  <c r="I79" i="29"/>
  <c r="I78" i="29"/>
  <c r="I77" i="29"/>
  <c r="I76" i="29"/>
  <c r="I75" i="29"/>
  <c r="I74" i="29"/>
  <c r="I73" i="29"/>
  <c r="I72" i="29"/>
  <c r="I70" i="29"/>
  <c r="I69" i="29"/>
  <c r="I68" i="29"/>
  <c r="I66" i="29"/>
  <c r="I65" i="29"/>
  <c r="I64" i="29"/>
  <c r="I63" i="29"/>
  <c r="I61" i="29"/>
  <c r="I60" i="29"/>
  <c r="I59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6" i="10"/>
  <c r="I15" i="10"/>
  <c r="I14" i="10"/>
  <c r="I13" i="10"/>
  <c r="I12" i="10"/>
  <c r="I11" i="10"/>
  <c r="I10" i="10"/>
  <c r="I58" i="29" l="1"/>
  <c r="I62" i="29"/>
  <c r="I67" i="29"/>
  <c r="I71" i="29"/>
  <c r="H65" i="28"/>
  <c r="H66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</calcChain>
</file>

<file path=xl/sharedStrings.xml><?xml version="1.0" encoding="utf-8"?>
<sst xmlns="http://schemas.openxmlformats.org/spreadsheetml/2006/main" count="1133" uniqueCount="857">
  <si>
    <t>План</t>
  </si>
  <si>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</si>
  <si>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</si>
  <si>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</si>
  <si>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</si>
  <si>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</si>
  <si>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</si>
  <si>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</si>
  <si>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</si>
  <si>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</si>
  <si>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</si>
  <si>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</si>
  <si>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</si>
  <si>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</si>
  <si>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</si>
  <si>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</si>
  <si>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</si>
  <si>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</si>
  <si>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</si>
  <si>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</si>
  <si>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</si>
  <si>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</si>
  <si>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</si>
  <si>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</si>
  <si>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</si>
  <si>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</si>
  <si>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</si>
  <si>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</si>
  <si>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</si>
  <si>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</si>
  <si>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</si>
  <si>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</si>
  <si>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</si>
  <si>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</si>
  <si>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</si>
  <si>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</si>
  <si>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</si>
  <si>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</si>
  <si>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</si>
  <si>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</si>
  <si>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</si>
  <si>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</si>
  <si>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</si>
  <si>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</si>
  <si>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</si>
  <si>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</si>
  <si>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</si>
  <si>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</si>
  <si>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</si>
  <si>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</si>
  <si>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</si>
  <si>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>Домаћи кредитор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</si>
  <si>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</si>
  <si>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</si>
  <si>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</si>
  <si>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</si>
  <si>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</si>
  <si>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</si>
  <si>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</si>
  <si>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</si>
  <si>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</si>
  <si>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</si>
  <si>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</si>
  <si>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</si>
  <si>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</si>
  <si>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</si>
  <si>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</si>
  <si>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</si>
  <si>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</si>
  <si>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</si>
  <si>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</si>
  <si>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</si>
  <si>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</si>
  <si>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</si>
  <si>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</si>
  <si>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</si>
  <si>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</si>
  <si>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</si>
  <si>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</si>
  <si>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</si>
  <si>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</si>
  <si>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навести основ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</si>
  <si>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</si>
  <si>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</si>
  <si>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</si>
  <si>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</si>
  <si>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</si>
  <si>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</si>
  <si>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</si>
  <si>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</si>
  <si>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</si>
  <si>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</si>
  <si>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</si>
  <si>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</si>
  <si>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</si>
  <si>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</si>
  <si>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</si>
  <si>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</si>
  <si>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</si>
  <si>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</si>
  <si>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</si>
  <si>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</si>
  <si>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</si>
  <si>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</si>
  <si>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</si>
  <si>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</si>
  <si>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</si>
  <si>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</si>
  <si>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</si>
  <si>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</si>
  <si>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</si>
  <si>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</si>
  <si>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</si>
  <si>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</si>
  <si>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</si>
  <si>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</si>
  <si>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</si>
  <si>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</si>
  <si>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</si>
  <si>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</si>
  <si>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</si>
  <si>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</si>
  <si>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</si>
  <si>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</si>
  <si>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</si>
  <si>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</si>
  <si>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</si>
  <si>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</si>
  <si>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</si>
  <si>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</si>
  <si>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</si>
  <si>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</si>
  <si>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</si>
  <si>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</si>
  <si>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</si>
  <si>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</si>
  <si>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</si>
  <si>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</si>
  <si>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</si>
  <si>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</si>
  <si>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</si>
  <si>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</si>
  <si>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</si>
  <si>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</si>
  <si>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</si>
  <si>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</si>
  <si>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</si>
  <si>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</si>
  <si>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</si>
  <si>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</si>
  <si>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</si>
  <si>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</si>
  <si>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</si>
  <si>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</si>
  <si>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</si>
  <si>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</si>
  <si>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</si>
  <si>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</si>
  <si>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</si>
  <si>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</si>
  <si>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</si>
  <si>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</si>
  <si>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</si>
  <si>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</si>
  <si>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</si>
  <si>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</si>
  <si>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</si>
  <si>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</si>
  <si>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</si>
  <si>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</si>
  <si>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</si>
  <si>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</si>
  <si>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</si>
  <si>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</si>
  <si>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</si>
  <si>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</si>
  <si>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</si>
  <si>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</si>
  <si>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</si>
  <si>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</si>
  <si>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</si>
  <si>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</si>
  <si>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</si>
  <si>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</si>
  <si>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</si>
  <si>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</si>
  <si>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</si>
  <si>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</si>
  <si>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</si>
  <si>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</si>
  <si>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</si>
  <si>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</si>
  <si>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</si>
  <si>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</si>
  <si>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</si>
  <si>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</si>
  <si>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</si>
  <si>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</si>
  <si>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</si>
  <si>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</si>
  <si>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</si>
  <si>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</si>
  <si>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</si>
  <si>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</si>
  <si>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</si>
  <si>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</si>
  <si>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</si>
  <si>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</si>
  <si>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</si>
  <si>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</si>
  <si>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</si>
  <si>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</si>
  <si>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</si>
  <si>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</si>
  <si>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</si>
  <si>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</si>
  <si>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</si>
  <si>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</si>
  <si>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</si>
  <si>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</si>
  <si>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</si>
  <si>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</si>
  <si>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</si>
  <si>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</si>
  <si>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</si>
  <si>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</si>
  <si>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</si>
  <si>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</si>
  <si>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</si>
  <si>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</si>
  <si>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</si>
  <si>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</si>
  <si>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</si>
  <si>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</si>
  <si>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</si>
  <si>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</si>
  <si>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</si>
  <si>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</si>
  <si>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</si>
  <si>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</si>
  <si>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</si>
  <si>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</si>
  <si>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</si>
  <si>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</si>
  <si>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</si>
  <si>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</si>
  <si>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</si>
  <si>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</si>
  <si>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</si>
  <si>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</si>
  <si>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</si>
  <si>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</si>
  <si>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</si>
  <si>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</si>
  <si>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</si>
  <si>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</si>
  <si>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</si>
  <si>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</si>
  <si>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</si>
  <si>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</si>
  <si>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</si>
  <si>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</si>
  <si>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</si>
  <si>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</si>
  <si>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</si>
  <si>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</si>
  <si>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</si>
  <si>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</si>
  <si>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</si>
  <si>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</si>
  <si>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</si>
  <si>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</si>
  <si>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</si>
  <si>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</si>
  <si>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</si>
  <si>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</si>
  <si>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</si>
  <si>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</si>
  <si>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</si>
  <si>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</si>
  <si>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</si>
  <si>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</si>
  <si>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</si>
  <si>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</si>
  <si>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</si>
  <si>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</si>
  <si>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</si>
  <si>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</si>
  <si>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</si>
  <si>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</si>
  <si>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</si>
  <si>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</si>
  <si>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</si>
  <si>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</si>
  <si>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</si>
  <si>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</si>
  <si>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</si>
  <si>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</si>
  <si>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</si>
  <si>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</si>
  <si>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</si>
  <si>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</si>
  <si>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</si>
  <si>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</si>
  <si>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</si>
  <si>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</si>
  <si>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</si>
  <si>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</si>
  <si>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</si>
  <si>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</si>
  <si>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</si>
  <si>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</si>
  <si>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</si>
  <si>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</si>
  <si>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</si>
  <si>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</si>
  <si>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</si>
  <si>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</si>
  <si>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</si>
  <si>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</si>
  <si>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</si>
  <si>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</si>
  <si>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</si>
  <si>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</si>
  <si>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</si>
  <si>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</si>
  <si>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</si>
  <si>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</si>
  <si>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</si>
  <si>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</si>
  <si>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</si>
  <si>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</si>
  <si>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</si>
  <si>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</si>
  <si>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</si>
  <si>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</si>
  <si>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</si>
  <si>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</si>
  <si>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</si>
  <si>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</si>
  <si>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</si>
  <si>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</si>
  <si>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</si>
  <si>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</si>
  <si>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</si>
  <si>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</si>
  <si>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</si>
  <si>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</si>
  <si>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</si>
  <si>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</si>
  <si>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</si>
  <si>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</si>
  <si>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</si>
  <si>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</si>
  <si>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</si>
  <si>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</si>
  <si>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</si>
  <si>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</si>
  <si>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</si>
  <si>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</si>
  <si>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</si>
  <si>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</si>
  <si>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</si>
  <si>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</si>
  <si>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</si>
  <si>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</si>
  <si>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</si>
  <si>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</si>
  <si>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</si>
  <si>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</si>
  <si>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</si>
  <si>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</si>
  <si>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</si>
  <si>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</si>
  <si>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</si>
  <si>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</si>
  <si>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</si>
  <si>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</si>
  <si>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</si>
  <si>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</si>
  <si>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</si>
  <si>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</si>
  <si>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</si>
  <si>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</si>
  <si>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</si>
  <si>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</si>
  <si>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</si>
  <si>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</si>
  <si>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</si>
  <si>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</si>
  <si>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</si>
  <si>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</si>
  <si>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</si>
  <si>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</si>
  <si>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</si>
  <si>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</si>
  <si>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</si>
  <si>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</si>
  <si>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</si>
  <si>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</si>
  <si>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</si>
  <si>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</si>
  <si>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</si>
  <si>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</si>
  <si>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</si>
  <si>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</si>
  <si>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</si>
  <si>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</si>
  <si>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</si>
  <si>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</si>
  <si>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</si>
  <si>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</si>
  <si>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</si>
  <si>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</si>
  <si>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</si>
  <si>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</si>
  <si>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</si>
  <si>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</si>
  <si>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</si>
  <si>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</si>
  <si>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</si>
  <si>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</si>
  <si>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</si>
  <si>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</si>
  <si>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</si>
  <si>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</si>
  <si>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</si>
  <si>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</si>
  <si>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</si>
  <si>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</si>
  <si>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</si>
  <si>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</si>
  <si>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</si>
  <si>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</si>
  <si>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</si>
  <si>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</si>
  <si>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</si>
  <si>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</si>
  <si>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</si>
  <si>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</si>
  <si>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</si>
  <si>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</si>
  <si>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</si>
  <si>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</si>
  <si>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</si>
  <si>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</si>
  <si>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</si>
  <si>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</si>
  <si>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</si>
  <si>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</si>
  <si>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</si>
  <si>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</si>
  <si>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</si>
  <si>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</si>
  <si>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</si>
  <si>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</si>
  <si>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</si>
  <si>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</si>
  <si>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</si>
  <si>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</si>
  <si>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</si>
  <si>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</si>
  <si>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</si>
  <si>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</si>
  <si>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</si>
  <si>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</si>
  <si>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</si>
  <si>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</si>
  <si>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</si>
  <si>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</si>
  <si>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</si>
  <si>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</si>
  <si>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</si>
  <si>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</si>
  <si>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</si>
  <si>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</si>
  <si>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</si>
  <si>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</si>
  <si>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</si>
  <si>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</si>
  <si>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</si>
  <si>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</si>
  <si>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</si>
  <si>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</si>
  <si>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</si>
  <si>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</si>
  <si>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</si>
  <si>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</si>
  <si>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</si>
  <si>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</si>
  <si>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</si>
  <si>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</si>
  <si>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</si>
  <si>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</si>
  <si>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</si>
  <si>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</si>
  <si>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</si>
  <si>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</si>
  <si>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</si>
  <si>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</si>
  <si>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</si>
  <si>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</si>
  <si>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</si>
  <si>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</si>
  <si>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</si>
  <si>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</si>
  <si>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</si>
  <si>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</si>
  <si>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</si>
  <si>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</si>
  <si>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</si>
  <si>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</si>
  <si>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</si>
  <si>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</si>
  <si>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</si>
  <si>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</si>
  <si>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</si>
  <si>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</si>
  <si>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</si>
  <si>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</si>
  <si>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</si>
  <si>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</si>
  <si>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</si>
  <si>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</si>
  <si>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</si>
  <si>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</si>
  <si>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</si>
  <si>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</si>
  <si>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</si>
  <si>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</si>
  <si>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</si>
  <si>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</si>
  <si>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</si>
  <si>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</si>
  <si>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</si>
  <si>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</si>
  <si>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</si>
  <si>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</si>
  <si>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</si>
  <si>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</si>
  <si>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</si>
  <si>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</si>
  <si>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</si>
  <si>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</si>
  <si>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</si>
  <si>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</si>
  <si>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</si>
  <si>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</si>
  <si>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</si>
  <si>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</si>
  <si>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</si>
  <si>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</si>
  <si>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</si>
  <si>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</si>
  <si>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</si>
  <si>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</si>
  <si>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</si>
  <si>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</si>
  <si>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</si>
  <si>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</si>
  <si>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</si>
  <si>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</si>
  <si>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</si>
  <si>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</si>
  <si>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</si>
  <si>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</si>
  <si>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</si>
  <si>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</si>
  <si>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</si>
  <si>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</si>
  <si>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</si>
  <si>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</si>
  <si>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</si>
  <si>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</si>
  <si>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</si>
  <si>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</si>
  <si>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</si>
  <si>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</si>
  <si>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</si>
  <si>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</si>
  <si>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</si>
  <si>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</si>
  <si>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</si>
  <si>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</si>
  <si>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</si>
  <si>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</si>
  <si>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</si>
  <si>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</si>
  <si>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</si>
  <si>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</si>
  <si>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</si>
  <si>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</si>
  <si>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</si>
  <si>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</si>
  <si>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</si>
  <si>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</si>
  <si>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</si>
  <si>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</si>
  <si>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</si>
  <si>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</si>
  <si>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</si>
  <si>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</si>
  <si>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</si>
  <si>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</si>
  <si>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</si>
  <si>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</si>
  <si>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</si>
  <si>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</si>
  <si>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</si>
  <si>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</si>
  <si>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</si>
  <si>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</si>
  <si>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</si>
  <si>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</si>
  <si>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</si>
  <si>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</si>
  <si>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</si>
  <si>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</si>
  <si>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</si>
  <si>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</si>
  <si>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</si>
  <si>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</si>
  <si>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</si>
  <si>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</si>
  <si>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</si>
  <si>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</si>
  <si>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</si>
  <si>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</si>
  <si>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</si>
  <si>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</si>
  <si>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</si>
  <si>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</si>
  <si>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</si>
  <si>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</si>
  <si>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</si>
  <si>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</si>
  <si>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</si>
  <si>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</si>
  <si>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</si>
  <si>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</si>
  <si>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</si>
  <si>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</si>
  <si>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</si>
  <si>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</si>
  <si>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</si>
  <si>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</si>
  <si>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</si>
  <si>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</si>
  <si>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</si>
  <si>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</si>
  <si>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</si>
  <si>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</si>
  <si>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</si>
  <si>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</si>
  <si>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</si>
  <si>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</si>
  <si>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</si>
  <si>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</si>
  <si>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</si>
  <si>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</si>
  <si>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</si>
  <si>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</si>
  <si>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</si>
  <si>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</si>
  <si>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</si>
  <si>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</si>
  <si>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</si>
  <si>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</si>
  <si>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</si>
  <si>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</si>
  <si>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</si>
  <si>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</si>
  <si>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</si>
  <si>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</si>
  <si>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</si>
  <si>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</si>
  <si>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</si>
  <si>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</si>
  <si>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</si>
  <si>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</si>
  <si>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</si>
  <si>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</si>
  <si>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</si>
  <si>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</si>
  <si>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</si>
  <si>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</si>
  <si>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</si>
  <si>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</si>
  <si>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</si>
  <si>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</si>
  <si>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</si>
  <si>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</si>
  <si>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</si>
  <si>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</si>
  <si>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</si>
  <si>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</si>
  <si>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</si>
  <si>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</si>
  <si>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</si>
  <si>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</si>
  <si>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</si>
  <si>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</si>
  <si>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</si>
  <si>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</si>
  <si>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</si>
  <si>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</si>
  <si>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</si>
  <si>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</si>
  <si>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</si>
  <si>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</si>
  <si>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</si>
  <si>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</si>
  <si>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</si>
  <si>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</si>
  <si>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</si>
  <si>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</si>
  <si>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</si>
  <si>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</si>
  <si>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</si>
  <si>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</si>
  <si>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</si>
  <si>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Проценат реализације (реализација / план 31.01.2021*)</t>
  </si>
  <si>
    <t>Проценат реализације (реализација /                   план 31.12.2021)</t>
  </si>
  <si>
    <t>План за 2021.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</si>
  <si>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40-902/2018-I</t>
  </si>
  <si>
    <t>40-1023-I/2019-I</t>
  </si>
  <si>
    <t>40-1232/2020-I</t>
  </si>
  <si>
    <t>023-31/2021-I</t>
  </si>
  <si>
    <t>18.06.2018.</t>
  </si>
  <si>
    <t>07.06.2018.</t>
  </si>
  <si>
    <t>1307/3</t>
  </si>
  <si>
    <t>08-Службено/2019-IV</t>
  </si>
  <si>
    <t>03.07.2020.</t>
  </si>
  <si>
    <t>1685/4</t>
  </si>
  <si>
    <t>02.09.2020.</t>
  </si>
  <si>
    <t>Инструкције за плаћање добијене од оснивача</t>
  </si>
  <si>
    <t>09.06.2021.</t>
  </si>
  <si>
    <t>1907/3</t>
  </si>
  <si>
    <t>18.06.2021.</t>
  </si>
  <si>
    <t>Кредит за ликвидност</t>
  </si>
  <si>
    <t>дин</t>
  </si>
  <si>
    <t>не</t>
  </si>
  <si>
    <t>Стање кредитне задужености 
на 31.12. 2020. године* у оригиналној валути</t>
  </si>
  <si>
    <t>Стање кредитне задужености 
на 31.12. 2021. године* у динарима</t>
  </si>
  <si>
    <t>057</t>
  </si>
  <si>
    <t>Благајна - платне картице</t>
  </si>
  <si>
    <t>Благајна</t>
  </si>
  <si>
    <t>Благајна  - чекови</t>
  </si>
  <si>
    <t>Благајна - готовина - пазар</t>
  </si>
  <si>
    <t>ЕФГ банка</t>
  </si>
  <si>
    <t>Текући рачун-динарски</t>
  </si>
  <si>
    <t>Banca Intesa</t>
  </si>
  <si>
    <t>Комерцијална банка а.д.</t>
  </si>
  <si>
    <t>Аик банка а.д.</t>
  </si>
  <si>
    <t>Управа за трезор</t>
  </si>
  <si>
    <t>Банка поштанска штедионица</t>
  </si>
  <si>
    <t>21.06.2019.</t>
  </si>
  <si>
    <t>1705/4</t>
  </si>
  <si>
    <t>У складу са Оснивачким актом и Статутом</t>
  </si>
  <si>
    <t>У складу са Оснив.актом, Статутом и Кол.уговором</t>
  </si>
  <si>
    <t>Службено/2020-IV-08</t>
  </si>
  <si>
    <t>22.07.2019.</t>
  </si>
  <si>
    <t>Службено/2021-IV-08</t>
  </si>
  <si>
    <t>31.12.2021. (претходна година)</t>
  </si>
  <si>
    <t>31.03.2022.</t>
  </si>
  <si>
    <t>30.06.2022.</t>
  </si>
  <si>
    <t>30.09.2022.</t>
  </si>
  <si>
    <t>31.12.2022.</t>
  </si>
  <si>
    <t>ПОТРАЖИВАЊА за 2022. годииу*</t>
  </si>
  <si>
    <t>за период од 01.01. до 31.12.2022. године*</t>
  </si>
  <si>
    <t>Стање на дан 
31.12.2021.
Претходна година</t>
  </si>
  <si>
    <t>Планирано стање 
на дан 31.12.2022. Текућа година</t>
  </si>
  <si>
    <t>Проценат реализације (реализација / план 31.03.2022*)</t>
  </si>
  <si>
    <t>БИЛАНС СТАЊА  на дан 31.03.2022. године*</t>
  </si>
  <si>
    <t>Реализација
01.01-31.12.2021.
Претходна година</t>
  </si>
  <si>
    <t>План за                         01.01.- 31.12.2022. Текућа година</t>
  </si>
  <si>
    <t>Реализација 
01.01-31.12.2021.      Претходна година</t>
  </si>
  <si>
    <t>План за
01.01-31.12.2022.             Текућа година</t>
  </si>
  <si>
    <t>План за
01.01-31.12.2021.             Претходна  година</t>
  </si>
  <si>
    <t>Проценат реализације (реализација /                   план 31.03.2022*)</t>
  </si>
  <si>
    <t>03.04.2022.</t>
  </si>
  <si>
    <t>План 2022.** година</t>
  </si>
  <si>
    <t>Реализовано закључно са 31.12.2021.*</t>
  </si>
  <si>
    <t>на дан 31.03.2022.</t>
  </si>
  <si>
    <t>на дан 30.06.2022.</t>
  </si>
  <si>
    <t>на дан 30.09.2022.</t>
  </si>
  <si>
    <t>на дан 31.12.2022.</t>
  </si>
  <si>
    <t>ОБАВЕЗЕ за 2022. годииу*</t>
  </si>
  <si>
    <t>Клуб америч.фудб.Индианс</t>
  </si>
  <si>
    <t>котизација смештаја -турнир</t>
  </si>
  <si>
    <t>ФК Фрушкогорац Крчедин</t>
  </si>
  <si>
    <t>уређење просторија клуба</t>
  </si>
  <si>
    <t>Руком.клуб Хајдук Бешка</t>
  </si>
  <si>
    <t xml:space="preserve">трошкови такмич.и рада </t>
  </si>
  <si>
    <t>ФК Хајдук Бешка</t>
  </si>
  <si>
    <t>трошк.рада и функц.клуба</t>
  </si>
  <si>
    <t>ФК Полет Нови Карловци</t>
  </si>
  <si>
    <t>прослава јубилеја клуба</t>
  </si>
  <si>
    <t>01.01-30.06.2022. године*</t>
  </si>
  <si>
    <t>30.06.2022. године*</t>
  </si>
  <si>
    <t>у периоду од 01.01. до 30.06.2022. године*</t>
  </si>
  <si>
    <t>01.01-30.06.2022 године*</t>
  </si>
  <si>
    <t>Распон планираних и исплаћених зарада у периоду 01.01. до 30.06.2022*</t>
  </si>
  <si>
    <t>Реализација за период 01.01 - 30.06.2022. године*</t>
  </si>
  <si>
    <t>01.01  -30.06.2022. године*</t>
  </si>
  <si>
    <t>1827/3</t>
  </si>
  <si>
    <t>14.06.2022.</t>
  </si>
  <si>
    <t>023-30/2022-I</t>
  </si>
  <si>
    <t>Удружење БТМ Инђија-мас.</t>
  </si>
  <si>
    <t>организ.балкан.првенства</t>
  </si>
  <si>
    <t>Синдикална орг.полиције</t>
  </si>
  <si>
    <t>побољ.услова рада</t>
  </si>
  <si>
    <t>Општ.орган.инвалида рада</t>
  </si>
  <si>
    <t>покриће трошкова</t>
  </si>
  <si>
    <t>Куглашки клуб Железничар</t>
  </si>
  <si>
    <t>трошк.трен.и набавке опреме</t>
  </si>
  <si>
    <t>Основни суд Стара Пазова</t>
  </si>
  <si>
    <t>учеш.на рекреат.сусретима</t>
  </si>
  <si>
    <t>Спор.удруж. Барица</t>
  </si>
  <si>
    <t>организ.мемориј.туринира</t>
  </si>
  <si>
    <t>Опш.удруж.пензион.Бешка</t>
  </si>
  <si>
    <t>измирење обавеза и трошкова</t>
  </si>
  <si>
    <t>Стрељачки клуб Младост</t>
  </si>
  <si>
    <t>спров.планираних активности</t>
  </si>
  <si>
    <t>Епархија Рашко-Призренска</t>
  </si>
  <si>
    <t>помоћ народној кухињи</t>
  </si>
  <si>
    <t>Савез спорт.и рекр.инвалида</t>
  </si>
  <si>
    <t>куповина сп.опреме и такмич.</t>
  </si>
  <si>
    <t>КУД Б.Радичевић Бешка</t>
  </si>
  <si>
    <t>обележавање 70 год.постој.</t>
  </si>
  <si>
    <t>КУД Паја Зарић Н.Карловци</t>
  </si>
  <si>
    <t>учеш.на фестив.у Мађарској</t>
  </si>
  <si>
    <t>Котиз.за уче.запосл.на РСИ</t>
  </si>
  <si>
    <t>учешће на РСИ - Брзеће 2022</t>
  </si>
  <si>
    <t>Спортска опрема-запос.РСИ</t>
  </si>
  <si>
    <t>набавка спор.опреме РСИ</t>
  </si>
  <si>
    <t>Рукометни клуб Хајдук Бешка</t>
  </si>
  <si>
    <t>Стање на дан 31.03.2022. године*</t>
  </si>
  <si>
    <t>попуна систематизованог радног места</t>
  </si>
  <si>
    <t>Стање на дан 30.06.2022. године**</t>
  </si>
  <si>
    <t>Укупан број спорова у 2022*</t>
  </si>
  <si>
    <t>8.115.736,84</t>
  </si>
  <si>
    <t>Dužnik Mirković Đurađ, predmet br. I.IVK 254/2017 kod javnog izvršitelja. Postupak se vodi protiv naslednika obzirom da je dužnik preminuo nakon podnošenja predloga za izvršenje.</t>
  </si>
  <si>
    <t>Dužnik Savić Mirko, predmet br. I.IVK 41/2017 kod javnog izvršitelja, dužnik podneo prigovor. Parnica okončana presudom u korist Ingas-a, nastaviti izvršenje na osnovu presude.</t>
  </si>
  <si>
    <t>Dužnik Milinčić Tanja, predmet I.IV 42/2016 kod javnog izvršitelja. Naplata pokušana na više predmeta izvršenja, ali za sada nisu pronađena sredstva za naplatu.</t>
  </si>
  <si>
    <t>Dužnik Radanović Željko, predmet I.IVK 243/2015 kod javnog izvršitelja. Naplata u toku plenidbom novčanih sredstava na penziju dužnika.</t>
  </si>
  <si>
    <t>Dužnik Jokovljev Dušan, predmet iz 2011.g broj I - 1 - IV 11200/11 preuzet od Suda kod javnog izvršitelja sa novim brojem IIV 309/21. Za sada nisu pronađena sredstva za izvršenje.</t>
  </si>
  <si>
    <t>Dužnik Aleksov Miron, predmet iz 2008.g od suda preuzeo izvršitelj pod brojem IIVK-A26/2016, Naplata pokušana na više predmeta izvršenja, ali za sada nisu pronađena sredstva za naplatu.</t>
  </si>
  <si>
    <t>Dužnik Živković Zoran I.IVK 213/22 predmet kod javnog izvršitelja. Dug nastao po osnovu potrošnje gasa za sušenje duvana.</t>
  </si>
  <si>
    <t>729.835,51</t>
  </si>
  <si>
    <t>Dužnik Barešić Martin I.IVK 212/22 predmet kod javnog izvršitelja. Dug nastao po osnovu potrošnje gasa za sušenje duvana.</t>
  </si>
  <si>
    <t>310.423,29</t>
  </si>
  <si>
    <t>Модули за даљинско читање-велики потрошачи</t>
  </si>
  <si>
    <t>3.600.000,00</t>
  </si>
  <si>
    <t>Опрема за одоризацију</t>
  </si>
  <si>
    <t xml:space="preserve">Коректори за мерно регулационе станице </t>
  </si>
  <si>
    <t>1816871,40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</si>
</sst>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48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0" fillId="0" borderId="0"/>
    <xf numFmtId="9" fontId="26" fillId="0" borderId="0" applyFont="0" applyFill="0" applyBorder="0" applyAlignment="0" applyProtection="0"/>
    <xf numFmtId="0" fontId="44" fillId="0" borderId="0"/>
    <xf numFmtId="0" fontId="10" fillId="0" borderId="0"/>
  </cellStyleXfs>
  <cellXfs count="74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3" fontId="1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textRotation="90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19" xfId="0" applyFont="1" applyBorder="1"/>
    <xf numFmtId="0" fontId="6" fillId="0" borderId="17" xfId="0" applyFont="1" applyBorder="1"/>
    <xf numFmtId="0" fontId="6" fillId="0" borderId="18" xfId="0" applyFont="1" applyBorder="1"/>
    <xf numFmtId="0" fontId="7" fillId="0" borderId="18" xfId="0" applyFont="1" applyBorder="1"/>
    <xf numFmtId="0" fontId="7" fillId="0" borderId="2" xfId="0" applyFont="1" applyBorder="1"/>
    <xf numFmtId="3" fontId="11" fillId="0" borderId="1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6" xfId="0" applyFont="1" applyBorder="1"/>
    <xf numFmtId="0" fontId="12" fillId="0" borderId="27" xfId="0" applyFont="1" applyBorder="1"/>
    <xf numFmtId="0" fontId="12" fillId="0" borderId="15" xfId="0" applyFont="1" applyBorder="1"/>
    <xf numFmtId="0" fontId="12" fillId="0" borderId="18" xfId="0" applyFont="1" applyBorder="1"/>
    <xf numFmtId="0" fontId="12" fillId="0" borderId="19" xfId="0" applyFont="1" applyBorder="1"/>
    <xf numFmtId="0" fontId="12" fillId="0" borderId="32" xfId="0" applyFont="1" applyBorder="1"/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4" borderId="32" xfId="0" applyFont="1" applyFill="1" applyBorder="1"/>
    <xf numFmtId="0" fontId="12" fillId="4" borderId="4" xfId="0" applyFont="1" applyFill="1" applyBorder="1"/>
    <xf numFmtId="0" fontId="12" fillId="4" borderId="31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7" fillId="0" borderId="27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wrapText="1"/>
    </xf>
    <xf numFmtId="0" fontId="16" fillId="0" borderId="64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9" fontId="19" fillId="0" borderId="24" xfId="0" applyNumberFormat="1" applyFont="1" applyBorder="1" applyAlignment="1">
      <alignment horizontal="center" vertical="center"/>
    </xf>
    <xf numFmtId="9" fontId="19" fillId="0" borderId="22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9" fontId="19" fillId="0" borderId="65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9" fontId="19" fillId="0" borderId="29" xfId="0" applyNumberFormat="1" applyFont="1" applyBorder="1" applyAlignment="1">
      <alignment horizontal="center" vertical="center"/>
    </xf>
    <xf numFmtId="9" fontId="19" fillId="0" borderId="43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49" fontId="32" fillId="6" borderId="2" xfId="0" applyNumberFormat="1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49" fontId="33" fillId="6" borderId="22" xfId="0" applyNumberFormat="1" applyFont="1" applyFill="1" applyBorder="1" applyAlignment="1">
      <alignment horizontal="center" vertical="center" wrapText="1"/>
    </xf>
    <xf numFmtId="9" fontId="16" fillId="4" borderId="71" xfId="0" applyNumberFormat="1" applyFont="1" applyFill="1" applyBorder="1" applyAlignment="1">
      <alignment horizontal="center" vertical="center"/>
    </xf>
    <xf numFmtId="0" fontId="32" fillId="6" borderId="27" xfId="0" applyFont="1" applyFill="1" applyBorder="1" applyAlignment="1">
      <alignment vertical="center" wrapText="1"/>
    </xf>
    <xf numFmtId="0" fontId="32" fillId="6" borderId="10" xfId="0" applyFont="1" applyFill="1" applyBorder="1" applyAlignment="1">
      <alignment vertical="center" wrapText="1"/>
    </xf>
    <xf numFmtId="0" fontId="33" fillId="6" borderId="27" xfId="0" applyFont="1" applyFill="1" applyBorder="1" applyAlignment="1">
      <alignment vertical="center" wrapText="1"/>
    </xf>
    <xf numFmtId="0" fontId="33" fillId="6" borderId="10" xfId="0" applyFont="1" applyFill="1" applyBorder="1" applyAlignment="1">
      <alignment vertical="center" wrapText="1"/>
    </xf>
    <xf numFmtId="0" fontId="33" fillId="6" borderId="1" xfId="0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9" fontId="16" fillId="0" borderId="71" xfId="0" applyNumberFormat="1" applyFont="1" applyBorder="1" applyAlignment="1">
      <alignment horizontal="center" vertical="center"/>
    </xf>
    <xf numFmtId="49" fontId="33" fillId="6" borderId="2" xfId="0" applyNumberFormat="1" applyFont="1" applyFill="1" applyBorder="1" applyAlignment="1">
      <alignment horizontal="center" vertical="center" wrapText="1"/>
    </xf>
    <xf numFmtId="49" fontId="32" fillId="6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3" fillId="6" borderId="3" xfId="0" applyNumberFormat="1" applyFont="1" applyFill="1" applyBorder="1" applyAlignment="1">
      <alignment horizontal="center" vertical="center" wrapText="1"/>
    </xf>
    <xf numFmtId="0" fontId="32" fillId="6" borderId="4" xfId="0" applyFont="1" applyFill="1" applyBorder="1" applyAlignment="1">
      <alignment vertical="center" wrapText="1"/>
    </xf>
    <xf numFmtId="9" fontId="16" fillId="0" borderId="6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3" fillId="6" borderId="29" xfId="0" applyFont="1" applyFill="1" applyBorder="1" applyAlignment="1">
      <alignment horizontal="center" vertical="center" wrapText="1"/>
    </xf>
    <xf numFmtId="0" fontId="33" fillId="6" borderId="4" xfId="0" applyFont="1" applyFill="1" applyBorder="1" applyAlignment="1">
      <alignment horizontal="center" vertical="center" wrapText="1"/>
    </xf>
    <xf numFmtId="0" fontId="33" fillId="6" borderId="31" xfId="0" applyFont="1" applyFill="1" applyBorder="1" applyAlignment="1">
      <alignment horizontal="center" vertical="center" wrapText="1"/>
    </xf>
    <xf numFmtId="0" fontId="33" fillId="6" borderId="25" xfId="0" applyFont="1" applyFill="1" applyBorder="1" applyAlignment="1">
      <alignment horizontal="center" vertical="center" wrapText="1"/>
    </xf>
    <xf numFmtId="0" fontId="32" fillId="6" borderId="24" xfId="0" applyFont="1" applyFill="1" applyBorder="1" applyAlignment="1">
      <alignment vertical="center" wrapText="1"/>
    </xf>
    <xf numFmtId="0" fontId="33" fillId="6" borderId="10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6" borderId="22" xfId="0" applyFont="1" applyFill="1" applyBorder="1" applyAlignment="1">
      <alignment vertical="center" wrapText="1"/>
    </xf>
    <xf numFmtId="0" fontId="33" fillId="6" borderId="1" xfId="0" applyFont="1" applyFill="1" applyBorder="1" applyAlignment="1">
      <alignment horizontal="center" vertical="center" wrapText="1"/>
    </xf>
    <xf numFmtId="0" fontId="32" fillId="6" borderId="22" xfId="0" applyFont="1" applyFill="1" applyBorder="1" applyAlignment="1">
      <alignment vertical="center" wrapText="1"/>
    </xf>
    <xf numFmtId="0" fontId="32" fillId="5" borderId="89" xfId="0" applyFont="1" applyFill="1" applyBorder="1" applyAlignment="1">
      <alignment vertical="center" wrapText="1"/>
    </xf>
    <xf numFmtId="0" fontId="33" fillId="5" borderId="90" xfId="0" applyFont="1" applyFill="1" applyBorder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3" fontId="33" fillId="6" borderId="10" xfId="0" applyNumberFormat="1" applyFont="1" applyFill="1" applyBorder="1" applyAlignment="1">
      <alignment horizontal="center" vertical="center" wrapText="1"/>
    </xf>
    <xf numFmtId="3" fontId="33" fillId="6" borderId="11" xfId="0" applyNumberFormat="1" applyFont="1" applyFill="1" applyBorder="1" applyAlignment="1">
      <alignment horizontal="center" vertical="center" wrapText="1"/>
    </xf>
    <xf numFmtId="3" fontId="33" fillId="5" borderId="1" xfId="0" applyNumberFormat="1" applyFont="1" applyFill="1" applyBorder="1" applyAlignment="1">
      <alignment horizontal="center" vertical="center" wrapText="1"/>
    </xf>
    <xf numFmtId="3" fontId="33" fillId="5" borderId="6" xfId="0" applyNumberFormat="1" applyFont="1" applyFill="1" applyBorder="1" applyAlignment="1">
      <alignment horizontal="center" vertical="center" wrapText="1"/>
    </xf>
    <xf numFmtId="3" fontId="33" fillId="6" borderId="1" xfId="0" applyNumberFormat="1" applyFont="1" applyFill="1" applyBorder="1" applyAlignment="1">
      <alignment horizontal="center" vertical="center" wrapText="1"/>
    </xf>
    <xf numFmtId="3" fontId="33" fillId="6" borderId="6" xfId="0" applyNumberFormat="1" applyFont="1" applyFill="1" applyBorder="1" applyAlignment="1">
      <alignment horizontal="center" vertical="center" wrapText="1"/>
    </xf>
    <xf numFmtId="9" fontId="33" fillId="0" borderId="47" xfId="0" applyNumberFormat="1" applyFont="1" applyBorder="1" applyAlignment="1">
      <alignment horizontal="center" vertical="center"/>
    </xf>
    <xf numFmtId="9" fontId="33" fillId="5" borderId="71" xfId="0" applyNumberFormat="1" applyFont="1" applyFill="1" applyBorder="1" applyAlignment="1">
      <alignment horizontal="center" vertical="center"/>
    </xf>
    <xf numFmtId="9" fontId="33" fillId="4" borderId="71" xfId="0" applyNumberFormat="1" applyFont="1" applyFill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3" fillId="6" borderId="46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9" fontId="18" fillId="0" borderId="19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7" fillId="5" borderId="83" xfId="0" applyFont="1" applyFill="1" applyBorder="1"/>
    <xf numFmtId="0" fontId="7" fillId="5" borderId="62" xfId="0" applyFont="1" applyFill="1" applyBorder="1"/>
    <xf numFmtId="0" fontId="7" fillId="5" borderId="35" xfId="0" applyFont="1" applyFill="1" applyBorder="1"/>
    <xf numFmtId="0" fontId="7" fillId="5" borderId="57" xfId="0" applyFont="1" applyFill="1" applyBorder="1"/>
    <xf numFmtId="0" fontId="7" fillId="5" borderId="84" xfId="0" applyFont="1" applyFill="1" applyBorder="1"/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12" fillId="5" borderId="37" xfId="0" applyFont="1" applyFill="1" applyBorder="1"/>
    <xf numFmtId="0" fontId="12" fillId="5" borderId="5" xfId="0" applyFont="1" applyFill="1" applyBorder="1"/>
    <xf numFmtId="3" fontId="16" fillId="0" borderId="3" xfId="0" applyNumberFormat="1" applyFont="1" applyBorder="1" applyAlignment="1">
      <alignment horizontal="center" vertical="center"/>
    </xf>
    <xf numFmtId="0" fontId="31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3" fillId="6" borderId="3" xfId="0" applyFont="1" applyFill="1" applyBorder="1" applyAlignment="1">
      <alignment horizontal="center" vertical="center" wrapText="1"/>
    </xf>
    <xf numFmtId="0" fontId="33" fillId="6" borderId="5" xfId="0" applyFont="1" applyFill="1" applyBorder="1" applyAlignment="1">
      <alignment horizontal="center" vertical="center" wrapText="1"/>
    </xf>
    <xf numFmtId="0" fontId="33" fillId="6" borderId="22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center" vertical="center" wrapText="1"/>
    </xf>
    <xf numFmtId="0" fontId="33" fillId="6" borderId="4" xfId="0" applyFont="1" applyFill="1" applyBorder="1" applyAlignment="1">
      <alignment vertical="center" wrapText="1"/>
    </xf>
    <xf numFmtId="3" fontId="16" fillId="0" borderId="22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3" fontId="11" fillId="0" borderId="3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1" fillId="0" borderId="24" xfId="0" applyNumberFormat="1" applyFont="1" applyBorder="1" applyAlignment="1">
      <alignment horizontal="center" vertical="center" wrapText="1"/>
    </xf>
    <xf numFmtId="3" fontId="11" fillId="0" borderId="22" xfId="0" applyNumberFormat="1" applyFont="1" applyBorder="1" applyAlignment="1">
      <alignment horizontal="center" vertical="center" wrapText="1"/>
    </xf>
    <xf numFmtId="3" fontId="11" fillId="0" borderId="65" xfId="0" applyNumberFormat="1" applyFont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 wrapText="1"/>
    </xf>
    <xf numFmtId="9" fontId="11" fillId="0" borderId="70" xfId="0" applyNumberFormat="1" applyFont="1" applyBorder="1" applyAlignment="1">
      <alignment horizontal="center" vertical="center" wrapText="1"/>
    </xf>
    <xf numFmtId="9" fontId="11" fillId="0" borderId="71" xfId="0" applyNumberFormat="1" applyFont="1" applyBorder="1" applyAlignment="1">
      <alignment horizontal="center" vertical="center" wrapText="1"/>
    </xf>
    <xf numFmtId="9" fontId="11" fillId="0" borderId="46" xfId="0" applyNumberFormat="1" applyFont="1" applyBorder="1" applyAlignment="1">
      <alignment horizontal="center" vertical="center" wrapText="1"/>
    </xf>
    <xf numFmtId="0" fontId="32" fillId="5" borderId="32" xfId="0" applyFont="1" applyFill="1" applyBorder="1" applyAlignment="1">
      <alignment vertical="center" wrapText="1"/>
    </xf>
    <xf numFmtId="0" fontId="32" fillId="5" borderId="10" xfId="0" applyFont="1" applyFill="1" applyBorder="1" applyAlignment="1">
      <alignment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6" fillId="5" borderId="22" xfId="0" applyNumberFormat="1" applyFont="1" applyFill="1" applyBorder="1" applyAlignment="1">
      <alignment horizontal="center" vertical="center"/>
    </xf>
    <xf numFmtId="3" fontId="16" fillId="5" borderId="6" xfId="0" applyNumberFormat="1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/>
    </xf>
    <xf numFmtId="9" fontId="16" fillId="5" borderId="71" xfId="0" applyNumberFormat="1" applyFont="1" applyFill="1" applyBorder="1" applyAlignment="1">
      <alignment horizontal="center" vertical="center"/>
    </xf>
    <xf numFmtId="0" fontId="32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3" fontId="16" fillId="0" borderId="22" xfId="0" applyNumberFormat="1" applyFont="1" applyBorder="1" applyAlignment="1">
      <alignment vertical="center"/>
    </xf>
    <xf numFmtId="3" fontId="16" fillId="4" borderId="22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vertical="center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/>
    </xf>
    <xf numFmtId="3" fontId="16" fillId="3" borderId="29" xfId="0" applyNumberFormat="1" applyFont="1" applyFill="1" applyBorder="1" applyAlignment="1">
      <alignment horizontal="center" vertical="center" wrapText="1"/>
    </xf>
    <xf numFmtId="49" fontId="33" fillId="6" borderId="5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49" fontId="32" fillId="6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2" fillId="6" borderId="6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4" fillId="4" borderId="0" xfId="0" applyFont="1" applyFill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5" fillId="4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6" fillId="5" borderId="58" xfId="0" applyFont="1" applyFill="1" applyBorder="1" applyAlignment="1">
      <alignment horizontal="center" vertical="center" wrapText="1"/>
    </xf>
    <xf numFmtId="3" fontId="7" fillId="4" borderId="0" xfId="0" applyNumberFormat="1" applyFont="1" applyFill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right"/>
    </xf>
    <xf numFmtId="0" fontId="36" fillId="7" borderId="100" xfId="0" applyFont="1" applyFill="1" applyBorder="1" applyAlignment="1">
      <alignment horizontal="center" vertical="center" wrapText="1"/>
    </xf>
    <xf numFmtId="0" fontId="36" fillId="7" borderId="101" xfId="0" applyFont="1" applyFill="1" applyBorder="1" applyAlignment="1">
      <alignment horizontal="center" vertical="center" wrapText="1"/>
    </xf>
    <xf numFmtId="0" fontId="36" fillId="0" borderId="23" xfId="0" applyFont="1" applyBorder="1"/>
    <xf numFmtId="4" fontId="38" fillId="8" borderId="104" xfId="0" applyNumberFormat="1" applyFont="1" applyFill="1" applyBorder="1" applyAlignment="1">
      <alignment horizontal="center" vertical="center"/>
    </xf>
    <xf numFmtId="4" fontId="38" fillId="8" borderId="105" xfId="0" applyNumberFormat="1" applyFont="1" applyFill="1" applyBorder="1" applyAlignment="1">
      <alignment horizontal="center" vertical="center"/>
    </xf>
    <xf numFmtId="4" fontId="38" fillId="5" borderId="104" xfId="0" applyNumberFormat="1" applyFont="1" applyFill="1" applyBorder="1" applyAlignment="1">
      <alignment horizontal="center" vertical="center"/>
    </xf>
    <xf numFmtId="4" fontId="38" fillId="5" borderId="105" xfId="0" applyNumberFormat="1" applyFont="1" applyFill="1" applyBorder="1" applyAlignment="1">
      <alignment horizontal="center" vertical="center"/>
    </xf>
    <xf numFmtId="4" fontId="38" fillId="5" borderId="110" xfId="0" applyNumberFormat="1" applyFont="1" applyFill="1" applyBorder="1" applyAlignment="1">
      <alignment horizontal="center" vertical="center"/>
    </xf>
    <xf numFmtId="4" fontId="38" fillId="7" borderId="100" xfId="0" applyNumberFormat="1" applyFont="1" applyFill="1" applyBorder="1"/>
    <xf numFmtId="0" fontId="38" fillId="0" borderId="0" xfId="0" applyFont="1"/>
    <xf numFmtId="4" fontId="38" fillId="7" borderId="100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right"/>
    </xf>
    <xf numFmtId="0" fontId="16" fillId="0" borderId="64" xfId="0" applyFont="1" applyBorder="1"/>
    <xf numFmtId="4" fontId="16" fillId="0" borderId="36" xfId="0" applyNumberFormat="1" applyFont="1" applyBorder="1" applyAlignment="1">
      <alignment horizontal="center" vertical="center"/>
    </xf>
    <xf numFmtId="4" fontId="16" fillId="0" borderId="26" xfId="0" applyNumberFormat="1" applyFont="1" applyBorder="1" applyAlignment="1">
      <alignment horizontal="center" vertical="center"/>
    </xf>
    <xf numFmtId="0" fontId="7" fillId="4" borderId="23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 wrapText="1"/>
    </xf>
    <xf numFmtId="0" fontId="38" fillId="8" borderId="111" xfId="0" applyFont="1" applyFill="1" applyBorder="1"/>
    <xf numFmtId="0" fontId="38" fillId="5" borderId="111" xfId="0" applyFont="1" applyFill="1" applyBorder="1"/>
    <xf numFmtId="4" fontId="38" fillId="7" borderId="101" xfId="0" applyNumberFormat="1" applyFont="1" applyFill="1" applyBorder="1"/>
    <xf numFmtId="0" fontId="19" fillId="0" borderId="0" xfId="0" applyFont="1"/>
    <xf numFmtId="3" fontId="19" fillId="0" borderId="35" xfId="0" applyNumberFormat="1" applyFont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116" xfId="0" applyFont="1" applyFill="1" applyBorder="1" applyAlignment="1">
      <alignment horizontal="center" vertical="center" wrapText="1"/>
    </xf>
    <xf numFmtId="3" fontId="19" fillId="0" borderId="116" xfId="0" applyNumberFormat="1" applyFont="1" applyBorder="1" applyAlignment="1">
      <alignment horizontal="center" vertical="center"/>
    </xf>
    <xf numFmtId="3" fontId="19" fillId="0" borderId="63" xfId="0" applyNumberFormat="1" applyFont="1" applyBorder="1" applyAlignment="1">
      <alignment horizontal="center" vertical="center"/>
    </xf>
    <xf numFmtId="9" fontId="16" fillId="5" borderId="86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3" fontId="16" fillId="4" borderId="22" xfId="0" applyNumberFormat="1" applyFont="1" applyFill="1" applyBorder="1" applyAlignment="1">
      <alignment horizontal="center" vertical="center"/>
    </xf>
    <xf numFmtId="3" fontId="17" fillId="0" borderId="22" xfId="0" applyNumberFormat="1" applyFont="1" applyBorder="1" applyAlignment="1">
      <alignment horizontal="center" vertical="center"/>
    </xf>
    <xf numFmtId="3" fontId="17" fillId="0" borderId="6" xfId="0" applyNumberFormat="1" applyFont="1" applyBorder="1" applyAlignment="1">
      <alignment horizontal="center" vertical="center"/>
    </xf>
    <xf numFmtId="3" fontId="33" fillId="4" borderId="1" xfId="0" applyNumberFormat="1" applyFont="1" applyFill="1" applyBorder="1" applyAlignment="1">
      <alignment horizontal="center" vertical="center" wrapText="1"/>
    </xf>
    <xf numFmtId="3" fontId="7" fillId="4" borderId="29" xfId="0" applyNumberFormat="1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0" fontId="24" fillId="0" borderId="27" xfId="0" applyFont="1" applyBorder="1"/>
    <xf numFmtId="0" fontId="24" fillId="0" borderId="15" xfId="0" applyFont="1" applyBorder="1"/>
    <xf numFmtId="0" fontId="24" fillId="0" borderId="14" xfId="0" applyFont="1" applyBorder="1"/>
    <xf numFmtId="0" fontId="41" fillId="0" borderId="1" xfId="0" applyFont="1" applyBorder="1"/>
    <xf numFmtId="3" fontId="41" fillId="0" borderId="1" xfId="0" applyNumberFormat="1" applyFont="1" applyBorder="1"/>
    <xf numFmtId="0" fontId="42" fillId="0" borderId="1" xfId="0" applyFont="1" applyBorder="1"/>
    <xf numFmtId="3" fontId="42" fillId="0" borderId="1" xfId="0" applyNumberFormat="1" applyFont="1" applyBorder="1"/>
    <xf numFmtId="0" fontId="41" fillId="4" borderId="1" xfId="0" applyFont="1" applyFill="1" applyBorder="1"/>
    <xf numFmtId="0" fontId="42" fillId="4" borderId="1" xfId="0" applyFont="1" applyFill="1" applyBorder="1"/>
    <xf numFmtId="0" fontId="43" fillId="0" borderId="1" xfId="0" applyFont="1" applyBorder="1"/>
    <xf numFmtId="3" fontId="43" fillId="0" borderId="1" xfId="0" applyNumberFormat="1" applyFont="1" applyBorder="1"/>
    <xf numFmtId="0" fontId="45" fillId="0" borderId="1" xfId="3" applyFont="1" applyBorder="1" applyAlignment="1">
      <alignment horizontal="left"/>
    </xf>
    <xf numFmtId="0" fontId="46" fillId="0" borderId="1" xfId="0" applyFont="1" applyBorder="1"/>
    <xf numFmtId="3" fontId="2" fillId="0" borderId="0" xfId="0" applyNumberFormat="1" applyFont="1"/>
    <xf numFmtId="14" fontId="19" fillId="0" borderId="41" xfId="0" applyNumberFormat="1" applyFont="1" applyBorder="1" applyAlignment="1">
      <alignment vertical="center"/>
    </xf>
    <xf numFmtId="3" fontId="19" fillId="5" borderId="64" xfId="0" applyNumberFormat="1" applyFont="1" applyFill="1" applyBorder="1" applyAlignment="1">
      <alignment horizontal="left" vertical="center"/>
    </xf>
    <xf numFmtId="3" fontId="19" fillId="5" borderId="64" xfId="0" applyNumberFormat="1" applyFont="1" applyFill="1" applyBorder="1" applyAlignment="1">
      <alignment horizontal="center" vertical="center"/>
    </xf>
    <xf numFmtId="3" fontId="19" fillId="4" borderId="10" xfId="0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/>
    </xf>
    <xf numFmtId="3" fontId="19" fillId="4" borderId="31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vertical="center"/>
    </xf>
    <xf numFmtId="9" fontId="7" fillId="0" borderId="18" xfId="0" applyNumberFormat="1" applyFont="1" applyBorder="1"/>
    <xf numFmtId="0" fontId="19" fillId="0" borderId="38" xfId="0" applyFont="1" applyBorder="1" applyAlignment="1">
      <alignment horizontal="left" vertical="center"/>
    </xf>
    <xf numFmtId="0" fontId="19" fillId="4" borderId="17" xfId="0" applyFont="1" applyFill="1" applyBorder="1" applyAlignment="1">
      <alignment vertical="center"/>
    </xf>
    <xf numFmtId="3" fontId="7" fillId="4" borderId="24" xfId="0" applyNumberFormat="1" applyFont="1" applyFill="1" applyBorder="1" applyAlignment="1">
      <alignment horizontal="center" vertical="center"/>
    </xf>
    <xf numFmtId="3" fontId="7" fillId="4" borderId="11" xfId="0" applyNumberFormat="1" applyFont="1" applyFill="1" applyBorder="1" applyAlignment="1">
      <alignment horizontal="center" vertical="center"/>
    </xf>
    <xf numFmtId="3" fontId="7" fillId="4" borderId="68" xfId="0" applyNumberFormat="1" applyFont="1" applyFill="1" applyBorder="1" applyAlignment="1">
      <alignment horizontal="center" vertical="center"/>
    </xf>
    <xf numFmtId="3" fontId="7" fillId="4" borderId="37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3" fontId="47" fillId="0" borderId="26" xfId="0" applyNumberFormat="1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5" fillId="0" borderId="75" xfId="0" applyFont="1" applyBorder="1" applyAlignment="1">
      <alignment horizontal="left" vertical="center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0" fontId="11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center" vertical="center" wrapText="1"/>
    </xf>
    <xf numFmtId="3" fontId="11" fillId="0" borderId="2" xfId="0" applyNumberFormat="1" applyFont="1" applyBorder="1"/>
    <xf numFmtId="3" fontId="11" fillId="0" borderId="1" xfId="0" applyNumberFormat="1" applyFont="1" applyBorder="1"/>
    <xf numFmtId="3" fontId="11" fillId="0" borderId="6" xfId="0" applyNumberFormat="1" applyFont="1" applyBorder="1"/>
    <xf numFmtId="3" fontId="11" fillId="0" borderId="22" xfId="0" applyNumberFormat="1" applyFont="1" applyBorder="1"/>
    <xf numFmtId="0" fontId="11" fillId="0" borderId="75" xfId="0" applyFont="1" applyBorder="1" applyAlignment="1">
      <alignment horizontal="left" vertical="center" wrapText="1"/>
    </xf>
    <xf numFmtId="49" fontId="11" fillId="0" borderId="77" xfId="0" applyNumberFormat="1" applyFont="1" applyBorder="1" applyAlignment="1">
      <alignment horizontal="center" vertical="center"/>
    </xf>
    <xf numFmtId="0" fontId="11" fillId="0" borderId="77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64" xfId="0" applyNumberFormat="1" applyFont="1" applyBorder="1" applyAlignment="1">
      <alignment horizontal="center" vertical="center"/>
    </xf>
    <xf numFmtId="3" fontId="5" fillId="0" borderId="76" xfId="0" applyNumberFormat="1" applyFont="1" applyBorder="1" applyAlignment="1">
      <alignment horizontal="center" vertical="center"/>
    </xf>
    <xf numFmtId="3" fontId="5" fillId="0" borderId="59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" fontId="38" fillId="8" borderId="104" xfId="4" applyNumberFormat="1" applyFont="1" applyFill="1" applyBorder="1" applyAlignment="1">
      <alignment horizontal="center" vertical="center"/>
    </xf>
    <xf numFmtId="4" fontId="38" fillId="5" borderId="104" xfId="4" applyNumberFormat="1" applyFont="1" applyFill="1" applyBorder="1" applyAlignment="1">
      <alignment horizontal="center" vertical="center"/>
    </xf>
    <xf numFmtId="0" fontId="38" fillId="8" borderId="111" xfId="4" applyFont="1" applyFill="1" applyBorder="1"/>
    <xf numFmtId="0" fontId="38" fillId="5" borderId="111" xfId="4" applyFont="1" applyFill="1" applyBorder="1"/>
    <xf numFmtId="3" fontId="11" fillId="4" borderId="6" xfId="0" applyNumberFormat="1" applyFont="1" applyFill="1" applyBorder="1" applyAlignment="1">
      <alignment horizontal="center" vertical="center" wrapText="1"/>
    </xf>
    <xf numFmtId="0" fontId="33" fillId="5" borderId="24" xfId="0" applyFont="1" applyFill="1" applyBorder="1" applyAlignment="1">
      <alignment horizontal="center"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3" fillId="5" borderId="11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6" fillId="5" borderId="43" xfId="0" applyNumberFormat="1" applyFont="1" applyFill="1" applyBorder="1" applyAlignment="1">
      <alignment horizontal="center" vertical="center"/>
    </xf>
    <xf numFmtId="3" fontId="16" fillId="5" borderId="2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2" fillId="5" borderId="48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32" fillId="5" borderId="38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2" fillId="5" borderId="39" xfId="0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3" fontId="16" fillId="5" borderId="94" xfId="0" applyNumberFormat="1" applyFont="1" applyFill="1" applyBorder="1" applyAlignment="1">
      <alignment horizontal="center" vertical="center"/>
    </xf>
    <xf numFmtId="3" fontId="16" fillId="5" borderId="15" xfId="0" applyNumberFormat="1" applyFont="1" applyFill="1" applyBorder="1" applyAlignment="1">
      <alignment horizontal="center" vertical="center"/>
    </xf>
    <xf numFmtId="3" fontId="16" fillId="5" borderId="11" xfId="0" applyNumberFormat="1" applyFont="1" applyFill="1" applyBorder="1" applyAlignment="1">
      <alignment horizontal="center" vertical="center"/>
    </xf>
    <xf numFmtId="0" fontId="33" fillId="6" borderId="22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center" vertical="center" wrapText="1"/>
    </xf>
    <xf numFmtId="3" fontId="16" fillId="0" borderId="94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5" borderId="27" xfId="0" applyNumberFormat="1" applyFont="1" applyFill="1" applyBorder="1" applyAlignment="1">
      <alignment horizontal="center" vertical="center"/>
    </xf>
    <xf numFmtId="3" fontId="16" fillId="5" borderId="10" xfId="0" applyNumberFormat="1" applyFont="1" applyFill="1" applyBorder="1" applyAlignment="1">
      <alignment horizontal="center" vertical="center"/>
    </xf>
    <xf numFmtId="9" fontId="16" fillId="5" borderId="86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9" fontId="16" fillId="0" borderId="86" xfId="0" applyNumberFormat="1" applyFont="1" applyBorder="1" applyAlignment="1">
      <alignment horizontal="center" vertical="center"/>
    </xf>
    <xf numFmtId="9" fontId="16" fillId="0" borderId="70" xfId="0" applyNumberFormat="1" applyFont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3" fontId="17" fillId="0" borderId="94" xfId="0" applyNumberFormat="1" applyFont="1" applyBorder="1" applyAlignment="1">
      <alignment horizontal="center" vertical="center"/>
    </xf>
    <xf numFmtId="3" fontId="17" fillId="0" borderId="24" xfId="0" applyNumberFormat="1" applyFont="1" applyBorder="1" applyAlignment="1">
      <alignment horizontal="center" vertical="center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9" fontId="17" fillId="0" borderId="86" xfId="0" applyNumberFormat="1" applyFont="1" applyBorder="1" applyAlignment="1">
      <alignment horizontal="center" vertical="center"/>
    </xf>
    <xf numFmtId="9" fontId="17" fillId="0" borderId="7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3" fillId="5" borderId="27" xfId="0" applyFont="1" applyFill="1" applyBorder="1" applyAlignment="1">
      <alignment horizontal="center" vertical="center" wrapText="1"/>
    </xf>
    <xf numFmtId="0" fontId="33" fillId="5" borderId="91" xfId="0" applyFont="1" applyFill="1" applyBorder="1" applyAlignment="1">
      <alignment horizontal="center" vertical="center" wrapText="1"/>
    </xf>
    <xf numFmtId="3" fontId="33" fillId="5" borderId="72" xfId="0" applyNumberFormat="1" applyFont="1" applyFill="1" applyBorder="1" applyAlignment="1">
      <alignment horizontal="center" vertical="center" wrapText="1"/>
    </xf>
    <xf numFmtId="3" fontId="33" fillId="5" borderId="92" xfId="0" applyNumberFormat="1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2" xfId="0" applyFont="1" applyFill="1" applyBorder="1" applyAlignment="1">
      <alignment horizontal="center" vertical="center"/>
    </xf>
    <xf numFmtId="0" fontId="15" fillId="5" borderId="93" xfId="0" applyFont="1" applyFill="1" applyBorder="1" applyAlignment="1">
      <alignment horizontal="center" vertical="center"/>
    </xf>
    <xf numFmtId="9" fontId="33" fillId="5" borderId="55" xfId="0" applyNumberFormat="1" applyFont="1" applyFill="1" applyBorder="1" applyAlignment="1">
      <alignment horizontal="center" vertical="center"/>
    </xf>
    <xf numFmtId="9" fontId="33" fillId="5" borderId="57" xfId="0" applyNumberFormat="1" applyFont="1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49" fontId="5" fillId="0" borderId="50" xfId="0" applyNumberFormat="1" applyFont="1" applyBorder="1" applyAlignment="1">
      <alignment horizontal="center" vertical="center"/>
    </xf>
    <xf numFmtId="49" fontId="5" fillId="0" borderId="59" xfId="0" applyNumberFormat="1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3" fontId="5" fillId="0" borderId="52" xfId="0" applyNumberFormat="1" applyFont="1" applyBorder="1" applyAlignment="1">
      <alignment horizontal="center" vertical="center" wrapText="1"/>
    </xf>
    <xf numFmtId="3" fontId="5" fillId="0" borderId="41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0" borderId="5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3" fontId="11" fillId="0" borderId="28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4" fillId="0" borderId="52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3" fontId="11" fillId="0" borderId="61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11" fillId="0" borderId="69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0" borderId="64" xfId="0" applyFont="1" applyBorder="1" applyAlignment="1">
      <alignment horizont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4" fontId="19" fillId="0" borderId="48" xfId="0" applyNumberFormat="1" applyFont="1" applyBorder="1" applyAlignment="1">
      <alignment horizontal="center" vertical="center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19" fillId="4" borderId="48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38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9" fillId="4" borderId="73" xfId="0" applyFont="1" applyFill="1" applyBorder="1" applyAlignment="1">
      <alignment horizontal="center" vertical="center"/>
    </xf>
    <xf numFmtId="0" fontId="19" fillId="4" borderId="71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right"/>
    </xf>
    <xf numFmtId="0" fontId="6" fillId="0" borderId="78" xfId="0" applyFont="1" applyBorder="1" applyAlignment="1">
      <alignment horizontal="right"/>
    </xf>
    <xf numFmtId="0" fontId="6" fillId="0" borderId="81" xfId="0" applyFont="1" applyBorder="1" applyAlignment="1">
      <alignment horizontal="righ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40" fillId="7" borderId="96" xfId="0" applyFont="1" applyFill="1" applyBorder="1" applyAlignment="1">
      <alignment horizontal="center" vertical="center"/>
    </xf>
    <xf numFmtId="0" fontId="40" fillId="7" borderId="97" xfId="0" applyFont="1" applyFill="1" applyBorder="1" applyAlignment="1">
      <alignment horizontal="center" vertical="center"/>
    </xf>
    <xf numFmtId="0" fontId="40" fillId="7" borderId="98" xfId="0" applyFont="1" applyFill="1" applyBorder="1" applyAlignment="1">
      <alignment horizontal="center" vertical="center"/>
    </xf>
    <xf numFmtId="0" fontId="38" fillId="8" borderId="102" xfId="0" applyFont="1" applyFill="1" applyBorder="1" applyAlignment="1">
      <alignment horizontal="center" vertical="center"/>
    </xf>
    <xf numFmtId="0" fontId="38" fillId="8" borderId="106" xfId="0" applyFont="1" applyFill="1" applyBorder="1" applyAlignment="1">
      <alignment horizontal="center" vertical="center"/>
    </xf>
    <xf numFmtId="0" fontId="38" fillId="8" borderId="108" xfId="0" applyFont="1" applyFill="1" applyBorder="1" applyAlignment="1">
      <alignment horizontal="center" vertical="center"/>
    </xf>
    <xf numFmtId="0" fontId="38" fillId="8" borderId="103" xfId="0" applyFont="1" applyFill="1" applyBorder="1" applyAlignment="1">
      <alignment horizontal="left" vertical="center"/>
    </xf>
    <xf numFmtId="0" fontId="38" fillId="8" borderId="107" xfId="0" applyFont="1" applyFill="1" applyBorder="1" applyAlignment="1">
      <alignment horizontal="left" vertical="center"/>
    </xf>
    <xf numFmtId="0" fontId="38" fillId="8" borderId="109" xfId="0" applyFont="1" applyFill="1" applyBorder="1" applyAlignment="1">
      <alignment horizontal="left" vertical="center"/>
    </xf>
    <xf numFmtId="164" fontId="38" fillId="8" borderId="103" xfId="0" applyNumberFormat="1" applyFont="1" applyFill="1" applyBorder="1" applyAlignment="1">
      <alignment horizontal="center" vertical="center"/>
    </xf>
    <xf numFmtId="164" fontId="38" fillId="8" borderId="107" xfId="0" applyNumberFormat="1" applyFont="1" applyFill="1" applyBorder="1" applyAlignment="1">
      <alignment horizontal="center" vertical="center"/>
    </xf>
    <xf numFmtId="164" fontId="38" fillId="8" borderId="109" xfId="0" applyNumberFormat="1" applyFont="1" applyFill="1" applyBorder="1" applyAlignment="1">
      <alignment horizontal="center" vertical="center"/>
    </xf>
    <xf numFmtId="4" fontId="38" fillId="8" borderId="103" xfId="0" applyNumberFormat="1" applyFont="1" applyFill="1" applyBorder="1" applyAlignment="1">
      <alignment horizontal="center" vertical="center"/>
    </xf>
    <xf numFmtId="4" fontId="38" fillId="8" borderId="107" xfId="0" applyNumberFormat="1" applyFont="1" applyFill="1" applyBorder="1" applyAlignment="1">
      <alignment horizontal="center" vertical="center"/>
    </xf>
    <xf numFmtId="4" fontId="38" fillId="8" borderId="109" xfId="0" applyNumberFormat="1" applyFont="1" applyFill="1" applyBorder="1" applyAlignment="1">
      <alignment horizontal="center" vertical="center"/>
    </xf>
    <xf numFmtId="4" fontId="38" fillId="8" borderId="112" xfId="0" applyNumberFormat="1" applyFont="1" applyFill="1" applyBorder="1" applyAlignment="1">
      <alignment horizontal="center" vertical="center"/>
    </xf>
    <xf numFmtId="4" fontId="38" fillId="8" borderId="113" xfId="0" applyNumberFormat="1" applyFont="1" applyFill="1" applyBorder="1" applyAlignment="1">
      <alignment horizontal="center" vertical="center"/>
    </xf>
    <xf numFmtId="4" fontId="38" fillId="8" borderId="114" xfId="0" applyNumberFormat="1" applyFont="1" applyFill="1" applyBorder="1" applyAlignment="1">
      <alignment horizontal="center" vertical="center"/>
    </xf>
    <xf numFmtId="4" fontId="38" fillId="8" borderId="115" xfId="0" applyNumberFormat="1" applyFont="1" applyFill="1" applyBorder="1" applyAlignment="1">
      <alignment horizontal="center" vertical="center"/>
    </xf>
    <xf numFmtId="4" fontId="38" fillId="8" borderId="112" xfId="4" applyNumberFormat="1" applyFont="1" applyFill="1" applyBorder="1" applyAlignment="1">
      <alignment horizontal="center" vertical="center"/>
    </xf>
    <xf numFmtId="4" fontId="38" fillId="8" borderId="113" xfId="4" applyNumberFormat="1" applyFont="1" applyFill="1" applyBorder="1" applyAlignment="1">
      <alignment horizontal="center" vertical="center"/>
    </xf>
    <xf numFmtId="4" fontId="38" fillId="8" borderId="115" xfId="4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36" fillId="7" borderId="95" xfId="0" applyFont="1" applyFill="1" applyBorder="1" applyAlignment="1">
      <alignment horizontal="center" vertical="center" wrapText="1"/>
    </xf>
    <xf numFmtId="0" fontId="36" fillId="7" borderId="99" xfId="0" applyFont="1" applyFill="1" applyBorder="1" applyAlignment="1">
      <alignment horizontal="center" vertical="center" wrapText="1"/>
    </xf>
    <xf numFmtId="0" fontId="36" fillId="7" borderId="96" xfId="0" applyFont="1" applyFill="1" applyBorder="1" applyAlignment="1">
      <alignment horizontal="center" vertical="center"/>
    </xf>
    <xf numFmtId="0" fontId="36" fillId="7" borderId="97" xfId="0" applyFont="1" applyFill="1" applyBorder="1" applyAlignment="1">
      <alignment vertical="center"/>
    </xf>
    <xf numFmtId="0" fontId="36" fillId="7" borderId="98" xfId="0" applyFont="1" applyFill="1" applyBorder="1" applyAlignment="1">
      <alignment vertical="center"/>
    </xf>
    <xf numFmtId="0" fontId="38" fillId="8" borderId="102" xfId="4" applyFont="1" applyFill="1" applyBorder="1" applyAlignment="1">
      <alignment horizontal="center" vertical="center"/>
    </xf>
    <xf numFmtId="0" fontId="38" fillId="8" borderId="106" xfId="4" applyFont="1" applyFill="1" applyBorder="1" applyAlignment="1">
      <alignment horizontal="center" vertical="center"/>
    </xf>
    <xf numFmtId="0" fontId="38" fillId="8" borderId="108" xfId="4" applyFont="1" applyFill="1" applyBorder="1" applyAlignment="1">
      <alignment horizontal="center" vertical="center"/>
    </xf>
    <xf numFmtId="0" fontId="38" fillId="8" borderId="103" xfId="4" applyFont="1" applyFill="1" applyBorder="1" applyAlignment="1">
      <alignment horizontal="left" vertical="center" wrapText="1"/>
    </xf>
    <xf numFmtId="0" fontId="38" fillId="8" borderId="107" xfId="4" applyFont="1" applyFill="1" applyBorder="1" applyAlignment="1">
      <alignment horizontal="left" vertical="center" wrapText="1"/>
    </xf>
    <xf numFmtId="0" fontId="38" fillId="8" borderId="109" xfId="4" applyFont="1" applyFill="1" applyBorder="1" applyAlignment="1">
      <alignment horizontal="left" vertical="center" wrapText="1"/>
    </xf>
    <xf numFmtId="164" fontId="38" fillId="8" borderId="103" xfId="4" applyNumberFormat="1" applyFont="1" applyFill="1" applyBorder="1" applyAlignment="1">
      <alignment horizontal="center" vertical="center"/>
    </xf>
    <xf numFmtId="164" fontId="38" fillId="8" borderId="107" xfId="4" applyNumberFormat="1" applyFont="1" applyFill="1" applyBorder="1" applyAlignment="1">
      <alignment horizontal="center" vertical="center"/>
    </xf>
    <xf numFmtId="164" fontId="38" fillId="8" borderId="109" xfId="4" applyNumberFormat="1" applyFont="1" applyFill="1" applyBorder="1" applyAlignment="1">
      <alignment horizontal="center" vertical="center"/>
    </xf>
    <xf numFmtId="4" fontId="38" fillId="8" borderId="103" xfId="4" applyNumberFormat="1" applyFont="1" applyFill="1" applyBorder="1" applyAlignment="1">
      <alignment horizontal="center" vertical="center"/>
    </xf>
    <xf numFmtId="4" fontId="38" fillId="8" borderId="107" xfId="4" applyNumberFormat="1" applyFont="1" applyFill="1" applyBorder="1" applyAlignment="1">
      <alignment horizontal="center" vertical="center"/>
    </xf>
    <xf numFmtId="4" fontId="38" fillId="8" borderId="109" xfId="4" applyNumberFormat="1" applyFont="1" applyFill="1" applyBorder="1" applyAlignment="1">
      <alignment horizontal="center" vertical="center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Alignment="1">
      <alignment horizontal="center" vertical="center"/>
    </xf>
    <xf numFmtId="0" fontId="6" fillId="5" borderId="62" xfId="0" applyFont="1" applyFill="1" applyBorder="1" applyAlignment="1">
      <alignment horizontal="center" vertical="center"/>
    </xf>
    <xf numFmtId="49" fontId="16" fillId="0" borderId="5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16" fillId="0" borderId="45" xfId="0" applyNumberFormat="1" applyFont="1" applyBorder="1" applyAlignment="1">
      <alignment horizontal="left" vertical="center" wrapText="1"/>
    </xf>
    <xf numFmtId="49" fontId="16" fillId="0" borderId="75" xfId="0" applyNumberFormat="1" applyFont="1" applyBorder="1" applyAlignment="1">
      <alignment horizontal="left" vertical="center" wrapText="1"/>
    </xf>
    <xf numFmtId="49" fontId="16" fillId="0" borderId="73" xfId="0" applyNumberFormat="1" applyFont="1" applyBorder="1" applyAlignment="1">
      <alignment horizontal="left" vertical="center" wrapText="1"/>
    </xf>
    <xf numFmtId="49" fontId="16" fillId="0" borderId="7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49" fontId="16" fillId="0" borderId="51" xfId="0" applyNumberFormat="1" applyFont="1" applyBorder="1" applyAlignment="1">
      <alignment horizontal="left" vertical="center" wrapText="1"/>
    </xf>
    <xf numFmtId="49" fontId="16" fillId="0" borderId="0" xfId="0" applyNumberFormat="1" applyFont="1" applyAlignment="1">
      <alignment horizontal="left" vertical="center" wrapText="1"/>
    </xf>
    <xf numFmtId="49" fontId="16" fillId="0" borderId="23" xfId="0" applyNumberFormat="1" applyFont="1" applyBorder="1" applyAlignment="1">
      <alignment horizontal="left" vertical="center" wrapText="1"/>
    </xf>
    <xf numFmtId="49" fontId="16" fillId="0" borderId="77" xfId="0" applyNumberFormat="1" applyFont="1" applyBorder="1" applyAlignment="1">
      <alignment horizontal="left" vertical="center" wrapText="1"/>
    </xf>
    <xf numFmtId="49" fontId="16" fillId="0" borderId="72" xfId="0" applyNumberFormat="1" applyFont="1" applyBorder="1" applyAlignment="1">
      <alignment horizontal="left" vertical="center" wrapText="1"/>
    </xf>
    <xf numFmtId="49" fontId="16" fillId="0" borderId="86" xfId="0" applyNumberFormat="1" applyFont="1" applyBorder="1" applyAlignment="1">
      <alignment horizontal="left" vertical="center" wrapText="1"/>
    </xf>
    <xf numFmtId="49" fontId="16" fillId="0" borderId="28" xfId="0" applyNumberFormat="1" applyFont="1" applyBorder="1" applyAlignment="1">
      <alignment horizontal="left" vertical="center" wrapText="1"/>
    </xf>
  </cellXfs>
  <cellStyles count="5">
    <cellStyle name="Normal" xfId="0" builtinId="0"/>
    <cellStyle name="Normal 2" xfId="1" xr:uid="{00000000-0005-0000-0000-000000000000}"/>
    <cellStyle name="Normal_Донације" xfId="3" xr:uid="{00000000-0005-0000-0000-000001000000}"/>
    <cellStyle name="Normalan 2" xfId="4" xr:uid="{00000000-0005-0000-0000-000003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148"/>
  <sheetViews>
    <sheetView showGridLines="0" topLeftCell="A55" workbookViewId="0">
      <selection activeCell="M16" sqref="M16"/>
    </sheetView>
  </sheetViews>
  <sheetFormatPr defaultRowHeight="15.75" x14ac:dyDescent="0.25"/>
  <cols>
    <col min="1" max="1" width="3" style="8" customWidth="1"/>
    <col min="2" max="2" width="18.7109375" style="8" customWidth="1"/>
    <col min="3" max="3" width="69.7109375" style="8" customWidth="1"/>
    <col min="4" max="4" width="9.140625" style="8"/>
    <col min="5" max="6" width="15.7109375" style="8" customWidth="1"/>
    <col min="7" max="8" width="18.28515625" style="48" customWidth="1"/>
    <col min="9" max="9" width="16.5703125" style="164" customWidth="1"/>
    <col min="10" max="259" width="9.140625" style="8"/>
    <col min="260" max="260" width="3" style="8" customWidth="1"/>
    <col min="261" max="261" width="18.7109375" style="8" customWidth="1"/>
    <col min="262" max="262" width="69.7109375" style="8" customWidth="1"/>
    <col min="263" max="263" width="9.140625" style="8"/>
    <col min="264" max="265" width="15.7109375" style="8" customWidth="1"/>
    <col min="266" max="515" width="9.140625" style="8"/>
    <col min="516" max="516" width="3" style="8" customWidth="1"/>
    <col min="517" max="517" width="18.7109375" style="8" customWidth="1"/>
    <col min="518" max="518" width="69.7109375" style="8" customWidth="1"/>
    <col min="519" max="519" width="9.140625" style="8"/>
    <col min="520" max="521" width="15.7109375" style="8" customWidth="1"/>
    <col min="522" max="771" width="9.140625" style="8"/>
    <col min="772" max="772" width="3" style="8" customWidth="1"/>
    <col min="773" max="773" width="18.7109375" style="8" customWidth="1"/>
    <col min="774" max="774" width="69.7109375" style="8" customWidth="1"/>
    <col min="775" max="775" width="9.140625" style="8"/>
    <col min="776" max="777" width="15.7109375" style="8" customWidth="1"/>
    <col min="778" max="1027" width="9.140625" style="8"/>
    <col min="1028" max="1028" width="3" style="8" customWidth="1"/>
    <col min="1029" max="1029" width="18.7109375" style="8" customWidth="1"/>
    <col min="1030" max="1030" width="69.7109375" style="8" customWidth="1"/>
    <col min="1031" max="1031" width="9.140625" style="8"/>
    <col min="1032" max="1033" width="15.7109375" style="8" customWidth="1"/>
    <col min="1034" max="1283" width="9.140625" style="8"/>
    <col min="1284" max="1284" width="3" style="8" customWidth="1"/>
    <col min="1285" max="1285" width="18.7109375" style="8" customWidth="1"/>
    <col min="1286" max="1286" width="69.7109375" style="8" customWidth="1"/>
    <col min="1287" max="1287" width="9.140625" style="8"/>
    <col min="1288" max="1289" width="15.7109375" style="8" customWidth="1"/>
    <col min="1290" max="1539" width="9.140625" style="8"/>
    <col min="1540" max="1540" width="3" style="8" customWidth="1"/>
    <col min="1541" max="1541" width="18.7109375" style="8" customWidth="1"/>
    <col min="1542" max="1542" width="69.7109375" style="8" customWidth="1"/>
    <col min="1543" max="1543" width="9.140625" style="8"/>
    <col min="1544" max="1545" width="15.7109375" style="8" customWidth="1"/>
    <col min="1546" max="1795" width="9.140625" style="8"/>
    <col min="1796" max="1796" width="3" style="8" customWidth="1"/>
    <col min="1797" max="1797" width="18.7109375" style="8" customWidth="1"/>
    <col min="1798" max="1798" width="69.7109375" style="8" customWidth="1"/>
    <col min="1799" max="1799" width="9.140625" style="8"/>
    <col min="1800" max="1801" width="15.7109375" style="8" customWidth="1"/>
    <col min="1802" max="2051" width="9.140625" style="8"/>
    <col min="2052" max="2052" width="3" style="8" customWidth="1"/>
    <col min="2053" max="2053" width="18.7109375" style="8" customWidth="1"/>
    <col min="2054" max="2054" width="69.7109375" style="8" customWidth="1"/>
    <col min="2055" max="2055" width="9.140625" style="8"/>
    <col min="2056" max="2057" width="15.7109375" style="8" customWidth="1"/>
    <col min="2058" max="2307" width="9.140625" style="8"/>
    <col min="2308" max="2308" width="3" style="8" customWidth="1"/>
    <col min="2309" max="2309" width="18.7109375" style="8" customWidth="1"/>
    <col min="2310" max="2310" width="69.7109375" style="8" customWidth="1"/>
    <col min="2311" max="2311" width="9.140625" style="8"/>
    <col min="2312" max="2313" width="15.7109375" style="8" customWidth="1"/>
    <col min="2314" max="2563" width="9.140625" style="8"/>
    <col min="2564" max="2564" width="3" style="8" customWidth="1"/>
    <col min="2565" max="2565" width="18.7109375" style="8" customWidth="1"/>
    <col min="2566" max="2566" width="69.7109375" style="8" customWidth="1"/>
    <col min="2567" max="2567" width="9.140625" style="8"/>
    <col min="2568" max="2569" width="15.7109375" style="8" customWidth="1"/>
    <col min="2570" max="2819" width="9.140625" style="8"/>
    <col min="2820" max="2820" width="3" style="8" customWidth="1"/>
    <col min="2821" max="2821" width="18.7109375" style="8" customWidth="1"/>
    <col min="2822" max="2822" width="69.7109375" style="8" customWidth="1"/>
    <col min="2823" max="2823" width="9.140625" style="8"/>
    <col min="2824" max="2825" width="15.7109375" style="8" customWidth="1"/>
    <col min="2826" max="3075" width="9.140625" style="8"/>
    <col min="3076" max="3076" width="3" style="8" customWidth="1"/>
    <col min="3077" max="3077" width="18.7109375" style="8" customWidth="1"/>
    <col min="3078" max="3078" width="69.7109375" style="8" customWidth="1"/>
    <col min="3079" max="3079" width="9.140625" style="8"/>
    <col min="3080" max="3081" width="15.7109375" style="8" customWidth="1"/>
    <col min="3082" max="3331" width="9.140625" style="8"/>
    <col min="3332" max="3332" width="3" style="8" customWidth="1"/>
    <col min="3333" max="3333" width="18.7109375" style="8" customWidth="1"/>
    <col min="3334" max="3334" width="69.7109375" style="8" customWidth="1"/>
    <col min="3335" max="3335" width="9.140625" style="8"/>
    <col min="3336" max="3337" width="15.7109375" style="8" customWidth="1"/>
    <col min="3338" max="3587" width="9.140625" style="8"/>
    <col min="3588" max="3588" width="3" style="8" customWidth="1"/>
    <col min="3589" max="3589" width="18.7109375" style="8" customWidth="1"/>
    <col min="3590" max="3590" width="69.7109375" style="8" customWidth="1"/>
    <col min="3591" max="3591" width="9.140625" style="8"/>
    <col min="3592" max="3593" width="15.7109375" style="8" customWidth="1"/>
    <col min="3594" max="3843" width="9.140625" style="8"/>
    <col min="3844" max="3844" width="3" style="8" customWidth="1"/>
    <col min="3845" max="3845" width="18.7109375" style="8" customWidth="1"/>
    <col min="3846" max="3846" width="69.7109375" style="8" customWidth="1"/>
    <col min="3847" max="3847" width="9.140625" style="8"/>
    <col min="3848" max="3849" width="15.7109375" style="8" customWidth="1"/>
    <col min="3850" max="4099" width="9.140625" style="8"/>
    <col min="4100" max="4100" width="3" style="8" customWidth="1"/>
    <col min="4101" max="4101" width="18.7109375" style="8" customWidth="1"/>
    <col min="4102" max="4102" width="69.7109375" style="8" customWidth="1"/>
    <col min="4103" max="4103" width="9.140625" style="8"/>
    <col min="4104" max="4105" width="15.7109375" style="8" customWidth="1"/>
    <col min="4106" max="4355" width="9.140625" style="8"/>
    <col min="4356" max="4356" width="3" style="8" customWidth="1"/>
    <col min="4357" max="4357" width="18.7109375" style="8" customWidth="1"/>
    <col min="4358" max="4358" width="69.7109375" style="8" customWidth="1"/>
    <col min="4359" max="4359" width="9.140625" style="8"/>
    <col min="4360" max="4361" width="15.7109375" style="8" customWidth="1"/>
    <col min="4362" max="4611" width="9.140625" style="8"/>
    <col min="4612" max="4612" width="3" style="8" customWidth="1"/>
    <col min="4613" max="4613" width="18.7109375" style="8" customWidth="1"/>
    <col min="4614" max="4614" width="69.7109375" style="8" customWidth="1"/>
    <col min="4615" max="4615" width="9.140625" style="8"/>
    <col min="4616" max="4617" width="15.7109375" style="8" customWidth="1"/>
    <col min="4618" max="4867" width="9.140625" style="8"/>
    <col min="4868" max="4868" width="3" style="8" customWidth="1"/>
    <col min="4869" max="4869" width="18.7109375" style="8" customWidth="1"/>
    <col min="4870" max="4870" width="69.7109375" style="8" customWidth="1"/>
    <col min="4871" max="4871" width="9.140625" style="8"/>
    <col min="4872" max="4873" width="15.7109375" style="8" customWidth="1"/>
    <col min="4874" max="5123" width="9.140625" style="8"/>
    <col min="5124" max="5124" width="3" style="8" customWidth="1"/>
    <col min="5125" max="5125" width="18.7109375" style="8" customWidth="1"/>
    <col min="5126" max="5126" width="69.7109375" style="8" customWidth="1"/>
    <col min="5127" max="5127" width="9.140625" style="8"/>
    <col min="5128" max="5129" width="15.7109375" style="8" customWidth="1"/>
    <col min="5130" max="5379" width="9.140625" style="8"/>
    <col min="5380" max="5380" width="3" style="8" customWidth="1"/>
    <col min="5381" max="5381" width="18.7109375" style="8" customWidth="1"/>
    <col min="5382" max="5382" width="69.7109375" style="8" customWidth="1"/>
    <col min="5383" max="5383" width="9.140625" style="8"/>
    <col min="5384" max="5385" width="15.7109375" style="8" customWidth="1"/>
    <col min="5386" max="5635" width="9.140625" style="8"/>
    <col min="5636" max="5636" width="3" style="8" customWidth="1"/>
    <col min="5637" max="5637" width="18.7109375" style="8" customWidth="1"/>
    <col min="5638" max="5638" width="69.7109375" style="8" customWidth="1"/>
    <col min="5639" max="5639" width="9.140625" style="8"/>
    <col min="5640" max="5641" width="15.7109375" style="8" customWidth="1"/>
    <col min="5642" max="5891" width="9.140625" style="8"/>
    <col min="5892" max="5892" width="3" style="8" customWidth="1"/>
    <col min="5893" max="5893" width="18.7109375" style="8" customWidth="1"/>
    <col min="5894" max="5894" width="69.7109375" style="8" customWidth="1"/>
    <col min="5895" max="5895" width="9.140625" style="8"/>
    <col min="5896" max="5897" width="15.7109375" style="8" customWidth="1"/>
    <col min="5898" max="6147" width="9.140625" style="8"/>
    <col min="6148" max="6148" width="3" style="8" customWidth="1"/>
    <col min="6149" max="6149" width="18.7109375" style="8" customWidth="1"/>
    <col min="6150" max="6150" width="69.7109375" style="8" customWidth="1"/>
    <col min="6151" max="6151" width="9.140625" style="8"/>
    <col min="6152" max="6153" width="15.7109375" style="8" customWidth="1"/>
    <col min="6154" max="6403" width="9.140625" style="8"/>
    <col min="6404" max="6404" width="3" style="8" customWidth="1"/>
    <col min="6405" max="6405" width="18.7109375" style="8" customWidth="1"/>
    <col min="6406" max="6406" width="69.7109375" style="8" customWidth="1"/>
    <col min="6407" max="6407" width="9.140625" style="8"/>
    <col min="6408" max="6409" width="15.7109375" style="8" customWidth="1"/>
    <col min="6410" max="6659" width="9.140625" style="8"/>
    <col min="6660" max="6660" width="3" style="8" customWidth="1"/>
    <col min="6661" max="6661" width="18.7109375" style="8" customWidth="1"/>
    <col min="6662" max="6662" width="69.7109375" style="8" customWidth="1"/>
    <col min="6663" max="6663" width="9.140625" style="8"/>
    <col min="6664" max="6665" width="15.7109375" style="8" customWidth="1"/>
    <col min="6666" max="6915" width="9.140625" style="8"/>
    <col min="6916" max="6916" width="3" style="8" customWidth="1"/>
    <col min="6917" max="6917" width="18.7109375" style="8" customWidth="1"/>
    <col min="6918" max="6918" width="69.7109375" style="8" customWidth="1"/>
    <col min="6919" max="6919" width="9.140625" style="8"/>
    <col min="6920" max="6921" width="15.7109375" style="8" customWidth="1"/>
    <col min="6922" max="7171" width="9.140625" style="8"/>
    <col min="7172" max="7172" width="3" style="8" customWidth="1"/>
    <col min="7173" max="7173" width="18.7109375" style="8" customWidth="1"/>
    <col min="7174" max="7174" width="69.7109375" style="8" customWidth="1"/>
    <col min="7175" max="7175" width="9.140625" style="8"/>
    <col min="7176" max="7177" width="15.7109375" style="8" customWidth="1"/>
    <col min="7178" max="7427" width="9.140625" style="8"/>
    <col min="7428" max="7428" width="3" style="8" customWidth="1"/>
    <col min="7429" max="7429" width="18.7109375" style="8" customWidth="1"/>
    <col min="7430" max="7430" width="69.7109375" style="8" customWidth="1"/>
    <col min="7431" max="7431" width="9.140625" style="8"/>
    <col min="7432" max="7433" width="15.7109375" style="8" customWidth="1"/>
    <col min="7434" max="7683" width="9.140625" style="8"/>
    <col min="7684" max="7684" width="3" style="8" customWidth="1"/>
    <col min="7685" max="7685" width="18.7109375" style="8" customWidth="1"/>
    <col min="7686" max="7686" width="69.7109375" style="8" customWidth="1"/>
    <col min="7687" max="7687" width="9.140625" style="8"/>
    <col min="7688" max="7689" width="15.7109375" style="8" customWidth="1"/>
    <col min="7690" max="7939" width="9.140625" style="8"/>
    <col min="7940" max="7940" width="3" style="8" customWidth="1"/>
    <col min="7941" max="7941" width="18.7109375" style="8" customWidth="1"/>
    <col min="7942" max="7942" width="69.7109375" style="8" customWidth="1"/>
    <col min="7943" max="7943" width="9.140625" style="8"/>
    <col min="7944" max="7945" width="15.7109375" style="8" customWidth="1"/>
    <col min="7946" max="8195" width="9.140625" style="8"/>
    <col min="8196" max="8196" width="3" style="8" customWidth="1"/>
    <col min="8197" max="8197" width="18.7109375" style="8" customWidth="1"/>
    <col min="8198" max="8198" width="69.7109375" style="8" customWidth="1"/>
    <col min="8199" max="8199" width="9.140625" style="8"/>
    <col min="8200" max="8201" width="15.7109375" style="8" customWidth="1"/>
    <col min="8202" max="8451" width="9.140625" style="8"/>
    <col min="8452" max="8452" width="3" style="8" customWidth="1"/>
    <col min="8453" max="8453" width="18.7109375" style="8" customWidth="1"/>
    <col min="8454" max="8454" width="69.7109375" style="8" customWidth="1"/>
    <col min="8455" max="8455" width="9.140625" style="8"/>
    <col min="8456" max="8457" width="15.7109375" style="8" customWidth="1"/>
    <col min="8458" max="8707" width="9.140625" style="8"/>
    <col min="8708" max="8708" width="3" style="8" customWidth="1"/>
    <col min="8709" max="8709" width="18.7109375" style="8" customWidth="1"/>
    <col min="8710" max="8710" width="69.7109375" style="8" customWidth="1"/>
    <col min="8711" max="8711" width="9.140625" style="8"/>
    <col min="8712" max="8713" width="15.7109375" style="8" customWidth="1"/>
    <col min="8714" max="8963" width="9.140625" style="8"/>
    <col min="8964" max="8964" width="3" style="8" customWidth="1"/>
    <col min="8965" max="8965" width="18.7109375" style="8" customWidth="1"/>
    <col min="8966" max="8966" width="69.7109375" style="8" customWidth="1"/>
    <col min="8967" max="8967" width="9.140625" style="8"/>
    <col min="8968" max="8969" width="15.7109375" style="8" customWidth="1"/>
    <col min="8970" max="9219" width="9.140625" style="8"/>
    <col min="9220" max="9220" width="3" style="8" customWidth="1"/>
    <col min="9221" max="9221" width="18.7109375" style="8" customWidth="1"/>
    <col min="9222" max="9222" width="69.7109375" style="8" customWidth="1"/>
    <col min="9223" max="9223" width="9.140625" style="8"/>
    <col min="9224" max="9225" width="15.7109375" style="8" customWidth="1"/>
    <col min="9226" max="9475" width="9.140625" style="8"/>
    <col min="9476" max="9476" width="3" style="8" customWidth="1"/>
    <col min="9477" max="9477" width="18.7109375" style="8" customWidth="1"/>
    <col min="9478" max="9478" width="69.7109375" style="8" customWidth="1"/>
    <col min="9479" max="9479" width="9.140625" style="8"/>
    <col min="9480" max="9481" width="15.7109375" style="8" customWidth="1"/>
    <col min="9482" max="9731" width="9.140625" style="8"/>
    <col min="9732" max="9732" width="3" style="8" customWidth="1"/>
    <col min="9733" max="9733" width="18.7109375" style="8" customWidth="1"/>
    <col min="9734" max="9734" width="69.7109375" style="8" customWidth="1"/>
    <col min="9735" max="9735" width="9.140625" style="8"/>
    <col min="9736" max="9737" width="15.7109375" style="8" customWidth="1"/>
    <col min="9738" max="9987" width="9.140625" style="8"/>
    <col min="9988" max="9988" width="3" style="8" customWidth="1"/>
    <col min="9989" max="9989" width="18.7109375" style="8" customWidth="1"/>
    <col min="9990" max="9990" width="69.7109375" style="8" customWidth="1"/>
    <col min="9991" max="9991" width="9.140625" style="8"/>
    <col min="9992" max="9993" width="15.7109375" style="8" customWidth="1"/>
    <col min="9994" max="10243" width="9.140625" style="8"/>
    <col min="10244" max="10244" width="3" style="8" customWidth="1"/>
    <col min="10245" max="10245" width="18.7109375" style="8" customWidth="1"/>
    <col min="10246" max="10246" width="69.7109375" style="8" customWidth="1"/>
    <col min="10247" max="10247" width="9.140625" style="8"/>
    <col min="10248" max="10249" width="15.7109375" style="8" customWidth="1"/>
    <col min="10250" max="10499" width="9.140625" style="8"/>
    <col min="10500" max="10500" width="3" style="8" customWidth="1"/>
    <col min="10501" max="10501" width="18.7109375" style="8" customWidth="1"/>
    <col min="10502" max="10502" width="69.7109375" style="8" customWidth="1"/>
    <col min="10503" max="10503" width="9.140625" style="8"/>
    <col min="10504" max="10505" width="15.7109375" style="8" customWidth="1"/>
    <col min="10506" max="10755" width="9.140625" style="8"/>
    <col min="10756" max="10756" width="3" style="8" customWidth="1"/>
    <col min="10757" max="10757" width="18.7109375" style="8" customWidth="1"/>
    <col min="10758" max="10758" width="69.7109375" style="8" customWidth="1"/>
    <col min="10759" max="10759" width="9.140625" style="8"/>
    <col min="10760" max="10761" width="15.7109375" style="8" customWidth="1"/>
    <col min="10762" max="11011" width="9.140625" style="8"/>
    <col min="11012" max="11012" width="3" style="8" customWidth="1"/>
    <col min="11013" max="11013" width="18.7109375" style="8" customWidth="1"/>
    <col min="11014" max="11014" width="69.7109375" style="8" customWidth="1"/>
    <col min="11015" max="11015" width="9.140625" style="8"/>
    <col min="11016" max="11017" width="15.7109375" style="8" customWidth="1"/>
    <col min="11018" max="11267" width="9.140625" style="8"/>
    <col min="11268" max="11268" width="3" style="8" customWidth="1"/>
    <col min="11269" max="11269" width="18.7109375" style="8" customWidth="1"/>
    <col min="11270" max="11270" width="69.7109375" style="8" customWidth="1"/>
    <col min="11271" max="11271" width="9.140625" style="8"/>
    <col min="11272" max="11273" width="15.7109375" style="8" customWidth="1"/>
    <col min="11274" max="11523" width="9.140625" style="8"/>
    <col min="11524" max="11524" width="3" style="8" customWidth="1"/>
    <col min="11525" max="11525" width="18.7109375" style="8" customWidth="1"/>
    <col min="11526" max="11526" width="69.7109375" style="8" customWidth="1"/>
    <col min="11527" max="11527" width="9.140625" style="8"/>
    <col min="11528" max="11529" width="15.7109375" style="8" customWidth="1"/>
    <col min="11530" max="11779" width="9.140625" style="8"/>
    <col min="11780" max="11780" width="3" style="8" customWidth="1"/>
    <col min="11781" max="11781" width="18.7109375" style="8" customWidth="1"/>
    <col min="11782" max="11782" width="69.7109375" style="8" customWidth="1"/>
    <col min="11783" max="11783" width="9.140625" style="8"/>
    <col min="11784" max="11785" width="15.7109375" style="8" customWidth="1"/>
    <col min="11786" max="12035" width="9.140625" style="8"/>
    <col min="12036" max="12036" width="3" style="8" customWidth="1"/>
    <col min="12037" max="12037" width="18.7109375" style="8" customWidth="1"/>
    <col min="12038" max="12038" width="69.7109375" style="8" customWidth="1"/>
    <col min="12039" max="12039" width="9.140625" style="8"/>
    <col min="12040" max="12041" width="15.7109375" style="8" customWidth="1"/>
    <col min="12042" max="12291" width="9.140625" style="8"/>
    <col min="12292" max="12292" width="3" style="8" customWidth="1"/>
    <col min="12293" max="12293" width="18.7109375" style="8" customWidth="1"/>
    <col min="12294" max="12294" width="69.7109375" style="8" customWidth="1"/>
    <col min="12295" max="12295" width="9.140625" style="8"/>
    <col min="12296" max="12297" width="15.7109375" style="8" customWidth="1"/>
    <col min="12298" max="12547" width="9.140625" style="8"/>
    <col min="12548" max="12548" width="3" style="8" customWidth="1"/>
    <col min="12549" max="12549" width="18.7109375" style="8" customWidth="1"/>
    <col min="12550" max="12550" width="69.7109375" style="8" customWidth="1"/>
    <col min="12551" max="12551" width="9.140625" style="8"/>
    <col min="12552" max="12553" width="15.7109375" style="8" customWidth="1"/>
    <col min="12554" max="12803" width="9.140625" style="8"/>
    <col min="12804" max="12804" width="3" style="8" customWidth="1"/>
    <col min="12805" max="12805" width="18.7109375" style="8" customWidth="1"/>
    <col min="12806" max="12806" width="69.7109375" style="8" customWidth="1"/>
    <col min="12807" max="12807" width="9.140625" style="8"/>
    <col min="12808" max="12809" width="15.7109375" style="8" customWidth="1"/>
    <col min="12810" max="13059" width="9.140625" style="8"/>
    <col min="13060" max="13060" width="3" style="8" customWidth="1"/>
    <col min="13061" max="13061" width="18.7109375" style="8" customWidth="1"/>
    <col min="13062" max="13062" width="69.7109375" style="8" customWidth="1"/>
    <col min="13063" max="13063" width="9.140625" style="8"/>
    <col min="13064" max="13065" width="15.7109375" style="8" customWidth="1"/>
    <col min="13066" max="13315" width="9.140625" style="8"/>
    <col min="13316" max="13316" width="3" style="8" customWidth="1"/>
    <col min="13317" max="13317" width="18.7109375" style="8" customWidth="1"/>
    <col min="13318" max="13318" width="69.7109375" style="8" customWidth="1"/>
    <col min="13319" max="13319" width="9.140625" style="8"/>
    <col min="13320" max="13321" width="15.7109375" style="8" customWidth="1"/>
    <col min="13322" max="13571" width="9.140625" style="8"/>
    <col min="13572" max="13572" width="3" style="8" customWidth="1"/>
    <col min="13573" max="13573" width="18.7109375" style="8" customWidth="1"/>
    <col min="13574" max="13574" width="69.7109375" style="8" customWidth="1"/>
    <col min="13575" max="13575" width="9.140625" style="8"/>
    <col min="13576" max="13577" width="15.7109375" style="8" customWidth="1"/>
    <col min="13578" max="13827" width="9.140625" style="8"/>
    <col min="13828" max="13828" width="3" style="8" customWidth="1"/>
    <col min="13829" max="13829" width="18.7109375" style="8" customWidth="1"/>
    <col min="13830" max="13830" width="69.7109375" style="8" customWidth="1"/>
    <col min="13831" max="13831" width="9.140625" style="8"/>
    <col min="13832" max="13833" width="15.7109375" style="8" customWidth="1"/>
    <col min="13834" max="14083" width="9.140625" style="8"/>
    <col min="14084" max="14084" width="3" style="8" customWidth="1"/>
    <col min="14085" max="14085" width="18.7109375" style="8" customWidth="1"/>
    <col min="14086" max="14086" width="69.7109375" style="8" customWidth="1"/>
    <col min="14087" max="14087" width="9.140625" style="8"/>
    <col min="14088" max="14089" width="15.7109375" style="8" customWidth="1"/>
    <col min="14090" max="14339" width="9.140625" style="8"/>
    <col min="14340" max="14340" width="3" style="8" customWidth="1"/>
    <col min="14341" max="14341" width="18.7109375" style="8" customWidth="1"/>
    <col min="14342" max="14342" width="69.7109375" style="8" customWidth="1"/>
    <col min="14343" max="14343" width="9.140625" style="8"/>
    <col min="14344" max="14345" width="15.7109375" style="8" customWidth="1"/>
    <col min="14346" max="14595" width="9.140625" style="8"/>
    <col min="14596" max="14596" width="3" style="8" customWidth="1"/>
    <col min="14597" max="14597" width="18.7109375" style="8" customWidth="1"/>
    <col min="14598" max="14598" width="69.7109375" style="8" customWidth="1"/>
    <col min="14599" max="14599" width="9.140625" style="8"/>
    <col min="14600" max="14601" width="15.7109375" style="8" customWidth="1"/>
    <col min="14602" max="14851" width="9.140625" style="8"/>
    <col min="14852" max="14852" width="3" style="8" customWidth="1"/>
    <col min="14853" max="14853" width="18.7109375" style="8" customWidth="1"/>
    <col min="14854" max="14854" width="69.7109375" style="8" customWidth="1"/>
    <col min="14855" max="14855" width="9.140625" style="8"/>
    <col min="14856" max="14857" width="15.7109375" style="8" customWidth="1"/>
    <col min="14858" max="15107" width="9.140625" style="8"/>
    <col min="15108" max="15108" width="3" style="8" customWidth="1"/>
    <col min="15109" max="15109" width="18.7109375" style="8" customWidth="1"/>
    <col min="15110" max="15110" width="69.7109375" style="8" customWidth="1"/>
    <col min="15111" max="15111" width="9.140625" style="8"/>
    <col min="15112" max="15113" width="15.7109375" style="8" customWidth="1"/>
    <col min="15114" max="15363" width="9.140625" style="8"/>
    <col min="15364" max="15364" width="3" style="8" customWidth="1"/>
    <col min="15365" max="15365" width="18.7109375" style="8" customWidth="1"/>
    <col min="15366" max="15366" width="69.7109375" style="8" customWidth="1"/>
    <col min="15367" max="15367" width="9.140625" style="8"/>
    <col min="15368" max="15369" width="15.7109375" style="8" customWidth="1"/>
    <col min="15370" max="15619" width="9.140625" style="8"/>
    <col min="15620" max="15620" width="3" style="8" customWidth="1"/>
    <col min="15621" max="15621" width="18.7109375" style="8" customWidth="1"/>
    <col min="15622" max="15622" width="69.7109375" style="8" customWidth="1"/>
    <col min="15623" max="15623" width="9.140625" style="8"/>
    <col min="15624" max="15625" width="15.7109375" style="8" customWidth="1"/>
    <col min="15626" max="15875" width="9.140625" style="8"/>
    <col min="15876" max="15876" width="3" style="8" customWidth="1"/>
    <col min="15877" max="15877" width="18.7109375" style="8" customWidth="1"/>
    <col min="15878" max="15878" width="69.7109375" style="8" customWidth="1"/>
    <col min="15879" max="15879" width="9.140625" style="8"/>
    <col min="15880" max="15881" width="15.7109375" style="8" customWidth="1"/>
    <col min="15882" max="16131" width="9.140625" style="8"/>
    <col min="16132" max="16132" width="3" style="8" customWidth="1"/>
    <col min="16133" max="16133" width="18.7109375" style="8" customWidth="1"/>
    <col min="16134" max="16134" width="69.7109375" style="8" customWidth="1"/>
    <col min="16135" max="16135" width="9.140625" style="8"/>
    <col min="16136" max="16137" width="15.7109375" style="8" customWidth="1"/>
    <col min="16138" max="16384" width="9.140625" style="8"/>
  </cols>
  <sheetData>
    <row r="1" spans="1:11" x14ac:dyDescent="0.25">
      <c r="F1" s="273"/>
      <c r="H1" s="174"/>
      <c r="I1" s="174" t="s">
        <v>672</v>
      </c>
      <c r="J1" s="274"/>
      <c r="K1" s="274"/>
    </row>
    <row r="2" spans="1:11" ht="20.25" customHeight="1" x14ac:dyDescent="0.25">
      <c r="B2" s="453" t="s">
        <v>580</v>
      </c>
      <c r="C2" s="453"/>
      <c r="D2" s="453"/>
      <c r="E2" s="453"/>
      <c r="F2" s="453"/>
      <c r="G2" s="453"/>
      <c r="H2" s="453"/>
      <c r="I2" s="453"/>
    </row>
    <row r="3" spans="1:11" ht="19.5" customHeight="1" x14ac:dyDescent="0.25">
      <c r="B3" s="453" t="s">
        <v>769</v>
      </c>
      <c r="C3" s="453"/>
      <c r="D3" s="453"/>
      <c r="E3" s="453"/>
      <c r="F3" s="453"/>
      <c r="G3" s="453"/>
      <c r="H3" s="453"/>
      <c r="I3" s="453"/>
    </row>
    <row r="4" spans="1:11" ht="12" customHeight="1" x14ac:dyDescent="0.25">
      <c r="B4" s="275"/>
      <c r="C4" s="275"/>
      <c r="D4" s="275"/>
      <c r="E4" s="275"/>
      <c r="F4" s="275"/>
      <c r="G4" s="164"/>
      <c r="H4" s="35"/>
      <c r="I4" s="35"/>
    </row>
    <row r="5" spans="1:11" ht="12" customHeight="1" thickBot="1" x14ac:dyDescent="0.3">
      <c r="B5" s="129"/>
      <c r="C5" s="129"/>
      <c r="D5" s="129"/>
      <c r="E5" s="275"/>
      <c r="F5" s="275"/>
      <c r="G5" s="164"/>
      <c r="H5" s="35"/>
      <c r="I5" s="35" t="s">
        <v>129</v>
      </c>
    </row>
    <row r="6" spans="1:11" ht="29.25" customHeight="1" x14ac:dyDescent="0.25">
      <c r="B6" s="454" t="s">
        <v>60</v>
      </c>
      <c r="C6" s="462" t="s">
        <v>61</v>
      </c>
      <c r="D6" s="460" t="s">
        <v>85</v>
      </c>
      <c r="E6" s="456" t="s">
        <v>770</v>
      </c>
      <c r="F6" s="458" t="s">
        <v>771</v>
      </c>
      <c r="G6" s="466" t="s">
        <v>798</v>
      </c>
      <c r="H6" s="467"/>
      <c r="I6" s="464" t="s">
        <v>772</v>
      </c>
    </row>
    <row r="7" spans="1:11" ht="24.75" customHeight="1" x14ac:dyDescent="0.25">
      <c r="B7" s="455"/>
      <c r="C7" s="463"/>
      <c r="D7" s="461"/>
      <c r="E7" s="457"/>
      <c r="F7" s="459"/>
      <c r="G7" s="232" t="s">
        <v>67</v>
      </c>
      <c r="H7" s="308" t="s">
        <v>46</v>
      </c>
      <c r="I7" s="465"/>
    </row>
    <row r="8" spans="1:11" ht="16.5" customHeight="1" thickBot="1" x14ac:dyDescent="0.3">
      <c r="A8" s="61"/>
      <c r="B8" s="276">
        <v>1</v>
      </c>
      <c r="C8" s="196">
        <v>2</v>
      </c>
      <c r="D8" s="277">
        <v>3</v>
      </c>
      <c r="E8" s="195">
        <v>4</v>
      </c>
      <c r="F8" s="277">
        <v>5</v>
      </c>
      <c r="G8" s="172">
        <v>6</v>
      </c>
      <c r="H8" s="309">
        <v>7</v>
      </c>
      <c r="I8" s="173">
        <v>8</v>
      </c>
    </row>
    <row r="9" spans="1:11" ht="20.100000000000001" customHeight="1" x14ac:dyDescent="0.25">
      <c r="A9" s="61"/>
      <c r="B9" s="447"/>
      <c r="C9" s="298" t="s">
        <v>581</v>
      </c>
      <c r="D9" s="449">
        <v>1001</v>
      </c>
      <c r="E9" s="451">
        <f>E11+E14+E17+E18+E19+E20+E21</f>
        <v>1072967</v>
      </c>
      <c r="F9" s="451">
        <f t="shared" ref="F9:H9" si="0">F11+F14+F17+F18+F19+F20+F21</f>
        <v>1228918</v>
      </c>
      <c r="G9" s="451">
        <f t="shared" si="0"/>
        <v>674890</v>
      </c>
      <c r="H9" s="451">
        <f t="shared" si="0"/>
        <v>623830</v>
      </c>
      <c r="I9" s="375">
        <f>IFERROR(H9/G9,"  ")</f>
        <v>0.92434322630354582</v>
      </c>
    </row>
    <row r="10" spans="1:11" ht="13.5" customHeight="1" x14ac:dyDescent="0.25">
      <c r="A10" s="61"/>
      <c r="B10" s="448"/>
      <c r="C10" s="299" t="s">
        <v>582</v>
      </c>
      <c r="D10" s="450"/>
      <c r="E10" s="452"/>
      <c r="F10" s="452"/>
      <c r="G10" s="452"/>
      <c r="H10" s="452"/>
      <c r="I10" s="376" t="str">
        <f>IFERROR(H10/G10,"  ")</f>
        <v xml:space="preserve">  </v>
      </c>
    </row>
    <row r="11" spans="1:11" ht="20.100000000000001" customHeight="1" x14ac:dyDescent="0.25">
      <c r="A11" s="61"/>
      <c r="B11" s="278">
        <v>60</v>
      </c>
      <c r="C11" s="185" t="s">
        <v>583</v>
      </c>
      <c r="D11" s="279">
        <v>1002</v>
      </c>
      <c r="E11" s="281">
        <f>E12+E13</f>
        <v>1021992</v>
      </c>
      <c r="F11" s="281">
        <f t="shared" ref="F11:H11" si="1">F12+F13</f>
        <v>1173463</v>
      </c>
      <c r="G11" s="281">
        <f t="shared" si="1"/>
        <v>637322</v>
      </c>
      <c r="H11" s="281">
        <f t="shared" si="1"/>
        <v>615151</v>
      </c>
      <c r="I11" s="187">
        <f>IFERROR(H11/G11,"  ")</f>
        <v>0.96521224749812495</v>
      </c>
    </row>
    <row r="12" spans="1:11" ht="20.100000000000001" customHeight="1" x14ac:dyDescent="0.25">
      <c r="A12" s="61"/>
      <c r="B12" s="278" t="s">
        <v>584</v>
      </c>
      <c r="C12" s="185" t="s">
        <v>585</v>
      </c>
      <c r="D12" s="279">
        <v>1003</v>
      </c>
      <c r="E12" s="281">
        <v>1021992</v>
      </c>
      <c r="F12" s="282">
        <v>1173463</v>
      </c>
      <c r="G12" s="186">
        <v>637322</v>
      </c>
      <c r="H12" s="282">
        <v>615151</v>
      </c>
      <c r="I12" s="187">
        <f>IFERROR(H12/G12,"  ")</f>
        <v>0.96521224749812495</v>
      </c>
    </row>
    <row r="13" spans="1:11" ht="20.100000000000001" customHeight="1" x14ac:dyDescent="0.25">
      <c r="A13" s="61"/>
      <c r="B13" s="278" t="s">
        <v>586</v>
      </c>
      <c r="C13" s="185" t="s">
        <v>587</v>
      </c>
      <c r="D13" s="279">
        <v>1004</v>
      </c>
      <c r="E13" s="281"/>
      <c r="F13" s="282"/>
      <c r="G13" s="186"/>
      <c r="H13" s="282"/>
      <c r="I13" s="187" t="str">
        <f t="shared" ref="I13:I74" si="2">IFERROR(H13/G13,"  ")</f>
        <v xml:space="preserve">  </v>
      </c>
    </row>
    <row r="14" spans="1:11" ht="20.100000000000001" customHeight="1" x14ac:dyDescent="0.25">
      <c r="A14" s="61"/>
      <c r="B14" s="278">
        <v>61</v>
      </c>
      <c r="C14" s="185" t="s">
        <v>588</v>
      </c>
      <c r="D14" s="279">
        <v>1005</v>
      </c>
      <c r="E14" s="281">
        <f>E15+E16</f>
        <v>44993</v>
      </c>
      <c r="F14" s="281">
        <f t="shared" ref="F14:G14" si="3">F15+F16</f>
        <v>41947</v>
      </c>
      <c r="G14" s="281">
        <f t="shared" si="3"/>
        <v>29106</v>
      </c>
      <c r="H14" s="281">
        <v>6774</v>
      </c>
      <c r="I14" s="187">
        <f t="shared" si="2"/>
        <v>0.23273551844980417</v>
      </c>
    </row>
    <row r="15" spans="1:11" ht="20.100000000000001" customHeight="1" x14ac:dyDescent="0.25">
      <c r="A15" s="61"/>
      <c r="B15" s="278" t="s">
        <v>589</v>
      </c>
      <c r="C15" s="185" t="s">
        <v>590</v>
      </c>
      <c r="D15" s="279">
        <v>1006</v>
      </c>
      <c r="E15" s="281">
        <v>44993</v>
      </c>
      <c r="F15" s="282">
        <v>41947</v>
      </c>
      <c r="G15" s="186">
        <v>29106</v>
      </c>
      <c r="H15" s="282">
        <v>6774</v>
      </c>
      <c r="I15" s="187">
        <f t="shared" si="2"/>
        <v>0.23273551844980417</v>
      </c>
    </row>
    <row r="16" spans="1:11" ht="20.100000000000001" customHeight="1" x14ac:dyDescent="0.25">
      <c r="A16" s="61"/>
      <c r="B16" s="278" t="s">
        <v>591</v>
      </c>
      <c r="C16" s="185" t="s">
        <v>592</v>
      </c>
      <c r="D16" s="279">
        <v>1007</v>
      </c>
      <c r="E16" s="281"/>
      <c r="F16" s="282"/>
      <c r="G16" s="186"/>
      <c r="H16" s="282"/>
      <c r="I16" s="187" t="str">
        <f t="shared" si="2"/>
        <v xml:space="preserve">  </v>
      </c>
    </row>
    <row r="17" spans="1:9" ht="20.100000000000001" customHeight="1" x14ac:dyDescent="0.25">
      <c r="A17" s="61"/>
      <c r="B17" s="278">
        <v>62</v>
      </c>
      <c r="C17" s="185" t="s">
        <v>593</v>
      </c>
      <c r="D17" s="279">
        <v>1008</v>
      </c>
      <c r="E17" s="281">
        <v>5982</v>
      </c>
      <c r="F17" s="282">
        <v>13508</v>
      </c>
      <c r="G17" s="186">
        <v>8462</v>
      </c>
      <c r="H17" s="282">
        <v>1905</v>
      </c>
      <c r="I17" s="187">
        <f t="shared" si="2"/>
        <v>0.22512408414086504</v>
      </c>
    </row>
    <row r="18" spans="1:9" ht="20.100000000000001" customHeight="1" x14ac:dyDescent="0.25">
      <c r="A18" s="61"/>
      <c r="B18" s="278">
        <v>630</v>
      </c>
      <c r="C18" s="185" t="s">
        <v>594</v>
      </c>
      <c r="D18" s="279">
        <v>1009</v>
      </c>
      <c r="E18" s="281"/>
      <c r="F18" s="282"/>
      <c r="G18" s="186"/>
      <c r="H18" s="282"/>
      <c r="I18" s="187" t="str">
        <f t="shared" si="2"/>
        <v xml:space="preserve">  </v>
      </c>
    </row>
    <row r="19" spans="1:9" ht="20.100000000000001" customHeight="1" x14ac:dyDescent="0.25">
      <c r="A19" s="61"/>
      <c r="B19" s="278">
        <v>631</v>
      </c>
      <c r="C19" s="185" t="s">
        <v>595</v>
      </c>
      <c r="D19" s="279">
        <v>1010</v>
      </c>
      <c r="E19" s="281"/>
      <c r="F19" s="282"/>
      <c r="G19" s="186"/>
      <c r="H19" s="282"/>
      <c r="I19" s="187" t="str">
        <f t="shared" si="2"/>
        <v xml:space="preserve">  </v>
      </c>
    </row>
    <row r="20" spans="1:9" ht="20.100000000000001" customHeight="1" x14ac:dyDescent="0.25">
      <c r="A20" s="61"/>
      <c r="B20" s="278" t="s">
        <v>596</v>
      </c>
      <c r="C20" s="185" t="s">
        <v>597</v>
      </c>
      <c r="D20" s="279">
        <v>1011</v>
      </c>
      <c r="E20" s="281"/>
      <c r="F20" s="282"/>
      <c r="G20" s="186"/>
      <c r="H20" s="282"/>
      <c r="I20" s="187" t="str">
        <f t="shared" si="2"/>
        <v xml:space="preserve">  </v>
      </c>
    </row>
    <row r="21" spans="1:9" ht="25.5" customHeight="1" x14ac:dyDescent="0.25">
      <c r="A21" s="61"/>
      <c r="B21" s="278" t="s">
        <v>598</v>
      </c>
      <c r="C21" s="185" t="s">
        <v>599</v>
      </c>
      <c r="D21" s="279">
        <v>1012</v>
      </c>
      <c r="E21" s="281"/>
      <c r="F21" s="282"/>
      <c r="G21" s="186"/>
      <c r="H21" s="282"/>
      <c r="I21" s="187" t="str">
        <f t="shared" si="2"/>
        <v xml:space="preserve">  </v>
      </c>
    </row>
    <row r="22" spans="1:9" ht="20.100000000000001" customHeight="1" x14ac:dyDescent="0.25">
      <c r="A22" s="61"/>
      <c r="B22" s="300"/>
      <c r="C22" s="301" t="s">
        <v>600</v>
      </c>
      <c r="D22" s="302">
        <v>1013</v>
      </c>
      <c r="E22" s="303">
        <f>E23+E24+E25+E29+E30+E31+E32+E33</f>
        <v>963451</v>
      </c>
      <c r="F22" s="303">
        <f t="shared" ref="F22:H22" si="4">F23+F24+F25+F29+F30+F31+F32+F33</f>
        <v>1241377</v>
      </c>
      <c r="G22" s="303">
        <f t="shared" si="4"/>
        <v>677855</v>
      </c>
      <c r="H22" s="303">
        <f t="shared" si="4"/>
        <v>601467</v>
      </c>
      <c r="I22" s="306">
        <f t="shared" si="2"/>
        <v>0.8873092328005252</v>
      </c>
    </row>
    <row r="23" spans="1:9" ht="20.100000000000001" customHeight="1" x14ac:dyDescent="0.25">
      <c r="A23" s="61"/>
      <c r="B23" s="278">
        <v>50</v>
      </c>
      <c r="C23" s="185" t="s">
        <v>601</v>
      </c>
      <c r="D23" s="279">
        <v>1014</v>
      </c>
      <c r="E23" s="281">
        <v>827085</v>
      </c>
      <c r="F23" s="282">
        <v>1024681</v>
      </c>
      <c r="G23" s="186">
        <v>557907</v>
      </c>
      <c r="H23" s="282">
        <v>533566</v>
      </c>
      <c r="I23" s="187">
        <f t="shared" si="2"/>
        <v>0.95637086467816323</v>
      </c>
    </row>
    <row r="24" spans="1:9" ht="20.100000000000001" customHeight="1" x14ac:dyDescent="0.25">
      <c r="A24" s="61"/>
      <c r="B24" s="278">
        <v>51</v>
      </c>
      <c r="C24" s="185" t="s">
        <v>602</v>
      </c>
      <c r="D24" s="279">
        <v>1015</v>
      </c>
      <c r="E24" s="281">
        <v>18466</v>
      </c>
      <c r="F24" s="282">
        <v>47373</v>
      </c>
      <c r="G24" s="186">
        <v>31147</v>
      </c>
      <c r="H24" s="282">
        <v>6679</v>
      </c>
      <c r="I24" s="187">
        <f t="shared" si="2"/>
        <v>0.21443477702507466</v>
      </c>
    </row>
    <row r="25" spans="1:9" ht="25.5" customHeight="1" x14ac:dyDescent="0.25">
      <c r="A25" s="61"/>
      <c r="B25" s="278">
        <v>52</v>
      </c>
      <c r="C25" s="185" t="s">
        <v>603</v>
      </c>
      <c r="D25" s="279">
        <v>1016</v>
      </c>
      <c r="E25" s="281">
        <v>56862</v>
      </c>
      <c r="F25" s="281">
        <f>F26+F27+F28</f>
        <v>67561</v>
      </c>
      <c r="G25" s="281">
        <f t="shared" ref="G25:H25" si="5">G26+G27+G28</f>
        <v>34795</v>
      </c>
      <c r="H25" s="281">
        <f t="shared" si="5"/>
        <v>33614</v>
      </c>
      <c r="I25" s="187">
        <f t="shared" si="2"/>
        <v>0.96605834171576377</v>
      </c>
    </row>
    <row r="26" spans="1:9" ht="20.100000000000001" customHeight="1" x14ac:dyDescent="0.25">
      <c r="A26" s="61"/>
      <c r="B26" s="278">
        <v>520</v>
      </c>
      <c r="C26" s="185" t="s">
        <v>604</v>
      </c>
      <c r="D26" s="279">
        <v>1017</v>
      </c>
      <c r="E26" s="281">
        <v>42101</v>
      </c>
      <c r="F26" s="282">
        <v>49938</v>
      </c>
      <c r="G26" s="186">
        <v>24777</v>
      </c>
      <c r="H26" s="282">
        <v>24575</v>
      </c>
      <c r="I26" s="187">
        <f t="shared" si="2"/>
        <v>0.9918472777172378</v>
      </c>
    </row>
    <row r="27" spans="1:9" ht="20.100000000000001" customHeight="1" x14ac:dyDescent="0.25">
      <c r="A27" s="61"/>
      <c r="B27" s="278">
        <v>521</v>
      </c>
      <c r="C27" s="185" t="s">
        <v>605</v>
      </c>
      <c r="D27" s="279">
        <v>1018</v>
      </c>
      <c r="E27" s="281">
        <v>7017</v>
      </c>
      <c r="F27" s="282">
        <v>8340</v>
      </c>
      <c r="G27" s="186">
        <v>4129</v>
      </c>
      <c r="H27" s="282">
        <v>3981</v>
      </c>
      <c r="I27" s="187">
        <f t="shared" si="2"/>
        <v>0.96415596996851538</v>
      </c>
    </row>
    <row r="28" spans="1:9" ht="20.100000000000001" customHeight="1" x14ac:dyDescent="0.25">
      <c r="A28" s="61"/>
      <c r="B28" s="278" t="s">
        <v>606</v>
      </c>
      <c r="C28" s="185" t="s">
        <v>607</v>
      </c>
      <c r="D28" s="279">
        <v>1019</v>
      </c>
      <c r="E28" s="281">
        <v>7744</v>
      </c>
      <c r="F28" s="282">
        <v>9283</v>
      </c>
      <c r="G28" s="186">
        <v>5889</v>
      </c>
      <c r="H28" s="282">
        <v>5058</v>
      </c>
      <c r="I28" s="187">
        <f t="shared" si="2"/>
        <v>0.85888945491594493</v>
      </c>
    </row>
    <row r="29" spans="1:9" ht="20.100000000000001" customHeight="1" x14ac:dyDescent="0.25">
      <c r="A29" s="61"/>
      <c r="B29" s="278">
        <v>540</v>
      </c>
      <c r="C29" s="185" t="s">
        <v>608</v>
      </c>
      <c r="D29" s="279">
        <v>1020</v>
      </c>
      <c r="E29" s="281">
        <v>27192</v>
      </c>
      <c r="F29" s="282">
        <v>26000</v>
      </c>
      <c r="G29" s="186">
        <v>13000</v>
      </c>
      <c r="H29" s="282">
        <v>16030</v>
      </c>
      <c r="I29" s="187">
        <f t="shared" si="2"/>
        <v>1.2330769230769232</v>
      </c>
    </row>
    <row r="30" spans="1:9" ht="25.5" customHeight="1" x14ac:dyDescent="0.25">
      <c r="A30" s="61"/>
      <c r="B30" s="278" t="s">
        <v>609</v>
      </c>
      <c r="C30" s="185" t="s">
        <v>610</v>
      </c>
      <c r="D30" s="279">
        <v>1021</v>
      </c>
      <c r="E30" s="281">
        <v>4782</v>
      </c>
      <c r="F30" s="282"/>
      <c r="G30" s="186"/>
      <c r="H30" s="282"/>
      <c r="I30" s="187" t="str">
        <f t="shared" si="2"/>
        <v xml:space="preserve">  </v>
      </c>
    </row>
    <row r="31" spans="1:9" ht="20.100000000000001" customHeight="1" x14ac:dyDescent="0.25">
      <c r="A31" s="61"/>
      <c r="B31" s="278">
        <v>53</v>
      </c>
      <c r="C31" s="185" t="s">
        <v>611</v>
      </c>
      <c r="D31" s="279">
        <v>1022</v>
      </c>
      <c r="E31" s="281">
        <v>8425</v>
      </c>
      <c r="F31" s="282">
        <v>45370</v>
      </c>
      <c r="G31" s="186">
        <v>24760</v>
      </c>
      <c r="H31" s="282">
        <v>3038</v>
      </c>
      <c r="I31" s="187">
        <f t="shared" si="2"/>
        <v>0.12269789983844911</v>
      </c>
    </row>
    <row r="32" spans="1:9" ht="20.100000000000001" customHeight="1" x14ac:dyDescent="0.25">
      <c r="A32" s="61"/>
      <c r="B32" s="278" t="s">
        <v>612</v>
      </c>
      <c r="C32" s="185" t="s">
        <v>613</v>
      </c>
      <c r="D32" s="279">
        <v>1023</v>
      </c>
      <c r="E32" s="281">
        <v>2498</v>
      </c>
      <c r="F32" s="282">
        <v>3000</v>
      </c>
      <c r="G32" s="186">
        <v>0</v>
      </c>
      <c r="H32" s="282"/>
      <c r="I32" s="187" t="str">
        <f t="shared" si="2"/>
        <v xml:space="preserve">  </v>
      </c>
    </row>
    <row r="33" spans="1:9" ht="20.100000000000001" customHeight="1" x14ac:dyDescent="0.25">
      <c r="A33" s="61"/>
      <c r="B33" s="278">
        <v>55</v>
      </c>
      <c r="C33" s="185" t="s">
        <v>614</v>
      </c>
      <c r="D33" s="279">
        <v>1024</v>
      </c>
      <c r="E33" s="281">
        <v>18141</v>
      </c>
      <c r="F33" s="282">
        <v>27392</v>
      </c>
      <c r="G33" s="186">
        <v>16246</v>
      </c>
      <c r="H33" s="282">
        <v>8540</v>
      </c>
      <c r="I33" s="187">
        <f t="shared" si="2"/>
        <v>0.5256678567031885</v>
      </c>
    </row>
    <row r="34" spans="1:9" ht="20.100000000000001" customHeight="1" x14ac:dyDescent="0.25">
      <c r="A34" s="61"/>
      <c r="B34" s="300"/>
      <c r="C34" s="301" t="s">
        <v>615</v>
      </c>
      <c r="D34" s="302">
        <v>1025</v>
      </c>
      <c r="E34" s="303">
        <f>E9-E22</f>
        <v>109516</v>
      </c>
      <c r="F34" s="377">
        <v>0</v>
      </c>
      <c r="G34" s="377"/>
      <c r="H34" s="303">
        <f t="shared" ref="H34" si="6">H9-H22</f>
        <v>22363</v>
      </c>
      <c r="I34" s="306" t="str">
        <f t="shared" si="2"/>
        <v xml:space="preserve">  </v>
      </c>
    </row>
    <row r="35" spans="1:9" ht="20.100000000000001" customHeight="1" x14ac:dyDescent="0.25">
      <c r="A35" s="61"/>
      <c r="B35" s="300"/>
      <c r="C35" s="301" t="s">
        <v>616</v>
      </c>
      <c r="D35" s="302">
        <v>1026</v>
      </c>
      <c r="E35" s="303"/>
      <c r="F35" s="304">
        <f>F22-F9</f>
        <v>12459</v>
      </c>
      <c r="G35" s="304">
        <f t="shared" ref="G35" si="7">G22-G9</f>
        <v>2965</v>
      </c>
      <c r="H35" s="304">
        <v>0</v>
      </c>
      <c r="I35" s="306">
        <f t="shared" si="2"/>
        <v>0</v>
      </c>
    </row>
    <row r="36" spans="1:9" ht="20.100000000000001" customHeight="1" x14ac:dyDescent="0.25">
      <c r="A36" s="61"/>
      <c r="B36" s="448"/>
      <c r="C36" s="307" t="s">
        <v>617</v>
      </c>
      <c r="D36" s="450">
        <v>1027</v>
      </c>
      <c r="E36" s="468">
        <f>E38+E39+E40+E41</f>
        <v>10187</v>
      </c>
      <c r="F36" s="468">
        <f t="shared" ref="F36:H36" si="8">F38+F39+F40+F41</f>
        <v>10851</v>
      </c>
      <c r="G36" s="468">
        <f t="shared" si="8"/>
        <v>5845</v>
      </c>
      <c r="H36" s="468">
        <f t="shared" si="8"/>
        <v>6567</v>
      </c>
      <c r="I36" s="479">
        <f t="shared" si="2"/>
        <v>1.1235243798118049</v>
      </c>
    </row>
    <row r="37" spans="1:9" ht="14.25" customHeight="1" x14ac:dyDescent="0.25">
      <c r="A37" s="61"/>
      <c r="B37" s="448"/>
      <c r="C37" s="299" t="s">
        <v>618</v>
      </c>
      <c r="D37" s="450"/>
      <c r="E37" s="452"/>
      <c r="F37" s="452"/>
      <c r="G37" s="452"/>
      <c r="H37" s="452"/>
      <c r="I37" s="480" t="str">
        <f t="shared" si="2"/>
        <v xml:space="preserve">  </v>
      </c>
    </row>
    <row r="38" spans="1:9" ht="24" customHeight="1" x14ac:dyDescent="0.25">
      <c r="A38" s="61"/>
      <c r="B38" s="278" t="s">
        <v>619</v>
      </c>
      <c r="C38" s="185" t="s">
        <v>620</v>
      </c>
      <c r="D38" s="279">
        <v>1028</v>
      </c>
      <c r="E38" s="281"/>
      <c r="F38" s="282"/>
      <c r="G38" s="186"/>
      <c r="H38" s="282"/>
      <c r="I38" s="187" t="str">
        <f t="shared" si="2"/>
        <v xml:space="preserve">  </v>
      </c>
    </row>
    <row r="39" spans="1:9" ht="20.100000000000001" customHeight="1" x14ac:dyDescent="0.25">
      <c r="A39" s="61"/>
      <c r="B39" s="278">
        <v>662</v>
      </c>
      <c r="C39" s="185" t="s">
        <v>621</v>
      </c>
      <c r="D39" s="279">
        <v>1029</v>
      </c>
      <c r="E39" s="281">
        <v>10159</v>
      </c>
      <c r="F39" s="282">
        <v>10760</v>
      </c>
      <c r="G39" s="186">
        <v>5800</v>
      </c>
      <c r="H39" s="282">
        <v>6567</v>
      </c>
      <c r="I39" s="187">
        <f t="shared" si="2"/>
        <v>1.1322413793103447</v>
      </c>
    </row>
    <row r="40" spans="1:9" ht="20.100000000000001" customHeight="1" x14ac:dyDescent="0.25">
      <c r="A40" s="61"/>
      <c r="B40" s="278" t="s">
        <v>127</v>
      </c>
      <c r="C40" s="185" t="s">
        <v>622</v>
      </c>
      <c r="D40" s="279">
        <v>1030</v>
      </c>
      <c r="E40" s="281">
        <v>28</v>
      </c>
      <c r="F40" s="282">
        <v>11</v>
      </c>
      <c r="G40" s="186">
        <v>5</v>
      </c>
      <c r="H40" s="282"/>
      <c r="I40" s="187">
        <f t="shared" si="2"/>
        <v>0</v>
      </c>
    </row>
    <row r="41" spans="1:9" ht="20.100000000000001" customHeight="1" x14ac:dyDescent="0.25">
      <c r="A41" s="61"/>
      <c r="B41" s="278" t="s">
        <v>623</v>
      </c>
      <c r="C41" s="185" t="s">
        <v>624</v>
      </c>
      <c r="D41" s="279">
        <v>1031</v>
      </c>
      <c r="E41" s="281"/>
      <c r="F41" s="282">
        <v>80</v>
      </c>
      <c r="G41" s="186">
        <v>40</v>
      </c>
      <c r="H41" s="282"/>
      <c r="I41" s="187">
        <f t="shared" si="2"/>
        <v>0</v>
      </c>
    </row>
    <row r="42" spans="1:9" ht="20.100000000000001" customHeight="1" x14ac:dyDescent="0.25">
      <c r="A42" s="61"/>
      <c r="B42" s="448"/>
      <c r="C42" s="307" t="s">
        <v>625</v>
      </c>
      <c r="D42" s="450">
        <v>1032</v>
      </c>
      <c r="E42" s="468">
        <f>E44+E45+E46+E47</f>
        <v>58</v>
      </c>
      <c r="F42" s="468">
        <f>F44+F45+F46+F47</f>
        <v>938</v>
      </c>
      <c r="G42" s="468">
        <f t="shared" ref="G42:H42" si="9">G44+G45+G46+G47</f>
        <v>332</v>
      </c>
      <c r="H42" s="468">
        <f t="shared" si="9"/>
        <v>8</v>
      </c>
      <c r="I42" s="479">
        <f t="shared" si="2"/>
        <v>2.4096385542168676E-2</v>
      </c>
    </row>
    <row r="43" spans="1:9" ht="20.100000000000001" customHeight="1" x14ac:dyDescent="0.25">
      <c r="A43" s="61"/>
      <c r="B43" s="448"/>
      <c r="C43" s="299" t="s">
        <v>626</v>
      </c>
      <c r="D43" s="450"/>
      <c r="E43" s="452"/>
      <c r="F43" s="452"/>
      <c r="G43" s="452"/>
      <c r="H43" s="452"/>
      <c r="I43" s="480" t="str">
        <f t="shared" si="2"/>
        <v xml:space="preserve">  </v>
      </c>
    </row>
    <row r="44" spans="1:9" ht="27.75" customHeight="1" x14ac:dyDescent="0.25">
      <c r="A44" s="61"/>
      <c r="B44" s="278" t="s">
        <v>627</v>
      </c>
      <c r="C44" s="185" t="s">
        <v>628</v>
      </c>
      <c r="D44" s="279">
        <v>1033</v>
      </c>
      <c r="E44" s="281"/>
      <c r="F44" s="282"/>
      <c r="G44" s="186"/>
      <c r="H44" s="282"/>
      <c r="I44" s="187" t="str">
        <f t="shared" si="2"/>
        <v xml:space="preserve">  </v>
      </c>
    </row>
    <row r="45" spans="1:9" ht="20.100000000000001" customHeight="1" x14ac:dyDescent="0.25">
      <c r="A45" s="61"/>
      <c r="B45" s="278">
        <v>562</v>
      </c>
      <c r="C45" s="185" t="s">
        <v>629</v>
      </c>
      <c r="D45" s="279">
        <v>1034</v>
      </c>
      <c r="E45" s="281">
        <v>30</v>
      </c>
      <c r="F45" s="282">
        <v>868</v>
      </c>
      <c r="G45" s="186">
        <v>296</v>
      </c>
      <c r="H45" s="282">
        <v>3</v>
      </c>
      <c r="I45" s="187">
        <f t="shared" si="2"/>
        <v>1.0135135135135136E-2</v>
      </c>
    </row>
    <row r="46" spans="1:9" ht="20.100000000000001" customHeight="1" x14ac:dyDescent="0.25">
      <c r="A46" s="61"/>
      <c r="B46" s="278" t="s">
        <v>128</v>
      </c>
      <c r="C46" s="185" t="s">
        <v>630</v>
      </c>
      <c r="D46" s="279">
        <v>1035</v>
      </c>
      <c r="E46" s="281">
        <v>28</v>
      </c>
      <c r="F46" s="282">
        <v>30</v>
      </c>
      <c r="G46" s="186">
        <v>16</v>
      </c>
      <c r="H46" s="282">
        <v>5</v>
      </c>
      <c r="I46" s="187">
        <f t="shared" si="2"/>
        <v>0.3125</v>
      </c>
    </row>
    <row r="47" spans="1:9" ht="20.100000000000001" customHeight="1" x14ac:dyDescent="0.25">
      <c r="A47" s="61"/>
      <c r="B47" s="278" t="s">
        <v>631</v>
      </c>
      <c r="C47" s="185" t="s">
        <v>632</v>
      </c>
      <c r="D47" s="279">
        <v>1036</v>
      </c>
      <c r="E47" s="281"/>
      <c r="F47" s="282">
        <v>40</v>
      </c>
      <c r="G47" s="186">
        <v>20</v>
      </c>
      <c r="H47" s="282"/>
      <c r="I47" s="187">
        <f t="shared" si="2"/>
        <v>0</v>
      </c>
    </row>
    <row r="48" spans="1:9" ht="20.100000000000001" customHeight="1" x14ac:dyDescent="0.25">
      <c r="A48" s="61"/>
      <c r="B48" s="278"/>
      <c r="C48" s="176" t="s">
        <v>633</v>
      </c>
      <c r="D48" s="279">
        <v>1037</v>
      </c>
      <c r="E48" s="281">
        <f>E36-E42</f>
        <v>10129</v>
      </c>
      <c r="F48" s="281">
        <f t="shared" ref="F48:H48" si="10">F36-F42</f>
        <v>9913</v>
      </c>
      <c r="G48" s="281">
        <f t="shared" si="10"/>
        <v>5513</v>
      </c>
      <c r="H48" s="281">
        <f t="shared" si="10"/>
        <v>6559</v>
      </c>
      <c r="I48" s="187">
        <f t="shared" si="2"/>
        <v>1.1897333575185924</v>
      </c>
    </row>
    <row r="49" spans="1:9" ht="20.100000000000001" customHeight="1" x14ac:dyDescent="0.25">
      <c r="A49" s="61"/>
      <c r="B49" s="278"/>
      <c r="C49" s="176" t="s">
        <v>634</v>
      </c>
      <c r="D49" s="279">
        <v>1038</v>
      </c>
      <c r="E49" s="281"/>
      <c r="F49" s="282"/>
      <c r="G49" s="186"/>
      <c r="H49" s="282"/>
      <c r="I49" s="187" t="str">
        <f t="shared" si="2"/>
        <v xml:space="preserve">  </v>
      </c>
    </row>
    <row r="50" spans="1:9" ht="34.5" customHeight="1" x14ac:dyDescent="0.25">
      <c r="A50" s="61"/>
      <c r="B50" s="278" t="s">
        <v>635</v>
      </c>
      <c r="C50" s="176" t="s">
        <v>636</v>
      </c>
      <c r="D50" s="279">
        <v>1039</v>
      </c>
      <c r="E50" s="281">
        <v>12568</v>
      </c>
      <c r="F50" s="282">
        <v>10000</v>
      </c>
      <c r="G50" s="186">
        <v>7000</v>
      </c>
      <c r="H50" s="282"/>
      <c r="I50" s="187">
        <f t="shared" si="2"/>
        <v>0</v>
      </c>
    </row>
    <row r="51" spans="1:9" ht="35.25" customHeight="1" x14ac:dyDescent="0.25">
      <c r="A51" s="61"/>
      <c r="B51" s="278" t="s">
        <v>637</v>
      </c>
      <c r="C51" s="176" t="s">
        <v>638</v>
      </c>
      <c r="D51" s="279">
        <v>1040</v>
      </c>
      <c r="E51" s="281">
        <v>20356</v>
      </c>
      <c r="F51" s="282">
        <v>2000</v>
      </c>
      <c r="G51" s="186"/>
      <c r="H51" s="282"/>
      <c r="I51" s="187" t="str">
        <f t="shared" si="2"/>
        <v xml:space="preserve">  </v>
      </c>
    </row>
    <row r="52" spans="1:9" ht="20.100000000000001" customHeight="1" x14ac:dyDescent="0.25">
      <c r="A52" s="61"/>
      <c r="B52" s="300">
        <v>67</v>
      </c>
      <c r="C52" s="301" t="s">
        <v>639</v>
      </c>
      <c r="D52" s="302">
        <v>1041</v>
      </c>
      <c r="E52" s="303">
        <v>83</v>
      </c>
      <c r="F52" s="304">
        <v>800</v>
      </c>
      <c r="G52" s="305">
        <v>400</v>
      </c>
      <c r="H52" s="304">
        <v>1784</v>
      </c>
      <c r="I52" s="306">
        <f t="shared" si="2"/>
        <v>4.46</v>
      </c>
    </row>
    <row r="53" spans="1:9" ht="20.100000000000001" customHeight="1" x14ac:dyDescent="0.25">
      <c r="A53" s="61"/>
      <c r="B53" s="300">
        <v>57</v>
      </c>
      <c r="C53" s="301" t="s">
        <v>640</v>
      </c>
      <c r="D53" s="302">
        <v>1042</v>
      </c>
      <c r="E53" s="303">
        <v>2927</v>
      </c>
      <c r="F53" s="304">
        <v>2020</v>
      </c>
      <c r="G53" s="305">
        <v>1420</v>
      </c>
      <c r="H53" s="304">
        <v>1272</v>
      </c>
      <c r="I53" s="306">
        <f t="shared" si="2"/>
        <v>0.89577464788732397</v>
      </c>
    </row>
    <row r="54" spans="1:9" ht="20.100000000000001" customHeight="1" x14ac:dyDescent="0.25">
      <c r="A54" s="61"/>
      <c r="B54" s="448"/>
      <c r="C54" s="307" t="s">
        <v>641</v>
      </c>
      <c r="D54" s="450">
        <v>1043</v>
      </c>
      <c r="E54" s="468">
        <f>E9+E36+E52+E50</f>
        <v>1095805</v>
      </c>
      <c r="F54" s="468">
        <f t="shared" ref="F54:H54" si="11">F9+F36+F52+F50</f>
        <v>1250569</v>
      </c>
      <c r="G54" s="468">
        <f t="shared" si="11"/>
        <v>688135</v>
      </c>
      <c r="H54" s="468">
        <f t="shared" si="11"/>
        <v>632181</v>
      </c>
      <c r="I54" s="479">
        <f t="shared" si="2"/>
        <v>0.91868746684880143</v>
      </c>
    </row>
    <row r="55" spans="1:9" ht="12" customHeight="1" x14ac:dyDescent="0.25">
      <c r="A55" s="61"/>
      <c r="B55" s="448"/>
      <c r="C55" s="299" t="s">
        <v>642</v>
      </c>
      <c r="D55" s="450"/>
      <c r="E55" s="452"/>
      <c r="F55" s="452"/>
      <c r="G55" s="452"/>
      <c r="H55" s="452"/>
      <c r="I55" s="480" t="str">
        <f t="shared" si="2"/>
        <v xml:space="preserve">  </v>
      </c>
    </row>
    <row r="56" spans="1:9" ht="20.100000000000001" customHeight="1" x14ac:dyDescent="0.25">
      <c r="A56" s="61"/>
      <c r="B56" s="448"/>
      <c r="C56" s="307" t="s">
        <v>643</v>
      </c>
      <c r="D56" s="450">
        <v>1044</v>
      </c>
      <c r="E56" s="468">
        <f>E53+E51+E42+E22</f>
        <v>986792</v>
      </c>
      <c r="F56" s="468">
        <f t="shared" ref="F56:H56" si="12">F53+F51+F42+F22</f>
        <v>1246335</v>
      </c>
      <c r="G56" s="468">
        <f t="shared" si="12"/>
        <v>679607</v>
      </c>
      <c r="H56" s="468">
        <f t="shared" si="12"/>
        <v>602747</v>
      </c>
      <c r="I56" s="479">
        <f t="shared" si="2"/>
        <v>0.88690522610861866</v>
      </c>
    </row>
    <row r="57" spans="1:9" ht="13.5" customHeight="1" x14ac:dyDescent="0.25">
      <c r="A57" s="61"/>
      <c r="B57" s="448"/>
      <c r="C57" s="299" t="s">
        <v>644</v>
      </c>
      <c r="D57" s="450"/>
      <c r="E57" s="452"/>
      <c r="F57" s="452"/>
      <c r="G57" s="452"/>
      <c r="H57" s="452"/>
      <c r="I57" s="480" t="str">
        <f t="shared" si="2"/>
        <v xml:space="preserve">  </v>
      </c>
    </row>
    <row r="58" spans="1:9" ht="20.100000000000001" customHeight="1" x14ac:dyDescent="0.25">
      <c r="A58" s="61"/>
      <c r="B58" s="278"/>
      <c r="C58" s="176" t="s">
        <v>645</v>
      </c>
      <c r="D58" s="279">
        <v>1045</v>
      </c>
      <c r="E58" s="281">
        <f>E54-E56</f>
        <v>109013</v>
      </c>
      <c r="F58" s="281">
        <f t="shared" ref="F58:H58" si="13">F54-F56</f>
        <v>4234</v>
      </c>
      <c r="G58" s="281">
        <f t="shared" si="13"/>
        <v>8528</v>
      </c>
      <c r="H58" s="281">
        <f t="shared" si="13"/>
        <v>29434</v>
      </c>
      <c r="I58" s="187">
        <f t="shared" si="2"/>
        <v>3.4514540337711068</v>
      </c>
    </row>
    <row r="59" spans="1:9" ht="20.100000000000001" customHeight="1" x14ac:dyDescent="0.25">
      <c r="A59" s="61"/>
      <c r="B59" s="278"/>
      <c r="C59" s="176" t="s">
        <v>646</v>
      </c>
      <c r="D59" s="279">
        <v>1046</v>
      </c>
      <c r="E59" s="281"/>
      <c r="F59" s="282"/>
      <c r="G59" s="186"/>
      <c r="H59" s="282"/>
      <c r="I59" s="187" t="str">
        <f t="shared" si="2"/>
        <v xml:space="preserve">  </v>
      </c>
    </row>
    <row r="60" spans="1:9" ht="41.25" customHeight="1" x14ac:dyDescent="0.25">
      <c r="A60" s="61"/>
      <c r="B60" s="278" t="s">
        <v>93</v>
      </c>
      <c r="C60" s="176" t="s">
        <v>647</v>
      </c>
      <c r="D60" s="279">
        <v>1047</v>
      </c>
      <c r="E60" s="281">
        <v>30</v>
      </c>
      <c r="F60" s="282"/>
      <c r="G60" s="186"/>
      <c r="H60" s="282"/>
      <c r="I60" s="187" t="str">
        <f t="shared" si="2"/>
        <v xml:space="preserve">  </v>
      </c>
    </row>
    <row r="61" spans="1:9" ht="45" customHeight="1" x14ac:dyDescent="0.25">
      <c r="A61" s="61"/>
      <c r="B61" s="278" t="s">
        <v>648</v>
      </c>
      <c r="C61" s="176" t="s">
        <v>649</v>
      </c>
      <c r="D61" s="279">
        <v>1048</v>
      </c>
      <c r="E61" s="281"/>
      <c r="F61" s="282"/>
      <c r="G61" s="186"/>
      <c r="H61" s="282"/>
      <c r="I61" s="187" t="str">
        <f t="shared" si="2"/>
        <v xml:space="preserve">  </v>
      </c>
    </row>
    <row r="62" spans="1:9" ht="20.100000000000001" customHeight="1" x14ac:dyDescent="0.25">
      <c r="A62" s="61"/>
      <c r="B62" s="471"/>
      <c r="C62" s="181" t="s">
        <v>650</v>
      </c>
      <c r="D62" s="472">
        <v>1049</v>
      </c>
      <c r="E62" s="473">
        <f>E58-E59+E60-E61</f>
        <v>109043</v>
      </c>
      <c r="F62" s="473">
        <f t="shared" ref="F62:H62" si="14">F58-F59+F60-F61</f>
        <v>4234</v>
      </c>
      <c r="G62" s="473">
        <f t="shared" si="14"/>
        <v>8528</v>
      </c>
      <c r="H62" s="473">
        <f t="shared" si="14"/>
        <v>29434</v>
      </c>
      <c r="I62" s="481">
        <f t="shared" si="2"/>
        <v>3.4514540337711068</v>
      </c>
    </row>
    <row r="63" spans="1:9" ht="12.75" customHeight="1" x14ac:dyDescent="0.25">
      <c r="A63" s="61"/>
      <c r="B63" s="471"/>
      <c r="C63" s="182" t="s">
        <v>671</v>
      </c>
      <c r="D63" s="472"/>
      <c r="E63" s="474"/>
      <c r="F63" s="474"/>
      <c r="G63" s="474"/>
      <c r="H63" s="474"/>
      <c r="I63" s="482" t="str">
        <f t="shared" si="2"/>
        <v xml:space="preserve">  </v>
      </c>
    </row>
    <row r="64" spans="1:9" ht="20.100000000000001" customHeight="1" x14ac:dyDescent="0.25">
      <c r="A64" s="61"/>
      <c r="B64" s="471"/>
      <c r="C64" s="181" t="s">
        <v>651</v>
      </c>
      <c r="D64" s="472">
        <v>1050</v>
      </c>
      <c r="E64" s="473"/>
      <c r="F64" s="475"/>
      <c r="G64" s="483"/>
      <c r="H64" s="475"/>
      <c r="I64" s="481" t="str">
        <f t="shared" si="2"/>
        <v xml:space="preserve">  </v>
      </c>
    </row>
    <row r="65" spans="1:9" ht="14.25" customHeight="1" x14ac:dyDescent="0.25">
      <c r="A65" s="61"/>
      <c r="B65" s="471"/>
      <c r="C65" s="182" t="s">
        <v>652</v>
      </c>
      <c r="D65" s="472"/>
      <c r="E65" s="474"/>
      <c r="F65" s="476"/>
      <c r="G65" s="484"/>
      <c r="H65" s="476"/>
      <c r="I65" s="482" t="str">
        <f t="shared" si="2"/>
        <v xml:space="preserve">  </v>
      </c>
    </row>
    <row r="66" spans="1:9" ht="20.100000000000001" customHeight="1" x14ac:dyDescent="0.25">
      <c r="A66" s="61"/>
      <c r="B66" s="278"/>
      <c r="C66" s="176" t="s">
        <v>653</v>
      </c>
      <c r="D66" s="279"/>
      <c r="E66" s="281"/>
      <c r="F66" s="282"/>
      <c r="G66" s="186"/>
      <c r="H66" s="282"/>
      <c r="I66" s="187" t="str">
        <f t="shared" si="2"/>
        <v xml:space="preserve">  </v>
      </c>
    </row>
    <row r="67" spans="1:9" ht="20.100000000000001" customHeight="1" x14ac:dyDescent="0.25">
      <c r="A67" s="61"/>
      <c r="B67" s="278">
        <v>721</v>
      </c>
      <c r="C67" s="185" t="s">
        <v>654</v>
      </c>
      <c r="D67" s="279">
        <v>1051</v>
      </c>
      <c r="E67" s="281">
        <v>21894</v>
      </c>
      <c r="F67" s="282">
        <v>635</v>
      </c>
      <c r="G67" s="186">
        <v>1279</v>
      </c>
      <c r="H67" s="282">
        <f>H62*15/100</f>
        <v>4415.1000000000004</v>
      </c>
      <c r="I67" s="187">
        <f t="shared" si="2"/>
        <v>3.45199374511337</v>
      </c>
    </row>
    <row r="68" spans="1:9" ht="20.100000000000001" customHeight="1" x14ac:dyDescent="0.25">
      <c r="A68" s="61"/>
      <c r="B68" s="278" t="s">
        <v>655</v>
      </c>
      <c r="C68" s="185" t="s">
        <v>656</v>
      </c>
      <c r="D68" s="279">
        <v>1052</v>
      </c>
      <c r="E68" s="281">
        <v>543</v>
      </c>
      <c r="F68" s="282"/>
      <c r="G68" s="186"/>
      <c r="H68" s="282"/>
      <c r="I68" s="187" t="str">
        <f t="shared" si="2"/>
        <v xml:space="preserve">  </v>
      </c>
    </row>
    <row r="69" spans="1:9" ht="20.100000000000001" customHeight="1" x14ac:dyDescent="0.25">
      <c r="A69" s="61"/>
      <c r="B69" s="278" t="s">
        <v>657</v>
      </c>
      <c r="C69" s="185" t="s">
        <v>658</v>
      </c>
      <c r="D69" s="279">
        <v>1053</v>
      </c>
      <c r="E69" s="281"/>
      <c r="F69" s="282"/>
      <c r="G69" s="186"/>
      <c r="H69" s="282"/>
      <c r="I69" s="187" t="str">
        <f t="shared" si="2"/>
        <v xml:space="preserve">  </v>
      </c>
    </row>
    <row r="70" spans="1:9" ht="20.100000000000001" customHeight="1" x14ac:dyDescent="0.25">
      <c r="A70" s="61"/>
      <c r="B70" s="278">
        <v>723</v>
      </c>
      <c r="C70" s="176" t="s">
        <v>659</v>
      </c>
      <c r="D70" s="279">
        <v>1054</v>
      </c>
      <c r="E70" s="281"/>
      <c r="F70" s="282"/>
      <c r="G70" s="186"/>
      <c r="H70" s="282"/>
      <c r="I70" s="187" t="str">
        <f t="shared" si="2"/>
        <v xml:space="preserve">  </v>
      </c>
    </row>
    <row r="71" spans="1:9" ht="20.100000000000001" customHeight="1" x14ac:dyDescent="0.25">
      <c r="A71" s="61"/>
      <c r="B71" s="448"/>
      <c r="C71" s="307" t="s">
        <v>660</v>
      </c>
      <c r="D71" s="450">
        <v>1055</v>
      </c>
      <c r="E71" s="468">
        <f>E62-E64-E67-E68+E69-E70</f>
        <v>86606</v>
      </c>
      <c r="F71" s="468">
        <f t="shared" ref="F71:H71" si="15">F62-F64-F67-F68+F69-F70</f>
        <v>3599</v>
      </c>
      <c r="G71" s="468">
        <f t="shared" si="15"/>
        <v>7249</v>
      </c>
      <c r="H71" s="468">
        <f t="shared" si="15"/>
        <v>25018.9</v>
      </c>
      <c r="I71" s="479">
        <f t="shared" si="2"/>
        <v>3.4513588081114639</v>
      </c>
    </row>
    <row r="72" spans="1:9" ht="14.25" customHeight="1" x14ac:dyDescent="0.25">
      <c r="A72" s="61"/>
      <c r="B72" s="448"/>
      <c r="C72" s="299" t="s">
        <v>661</v>
      </c>
      <c r="D72" s="450"/>
      <c r="E72" s="452"/>
      <c r="F72" s="452"/>
      <c r="G72" s="452"/>
      <c r="H72" s="452"/>
      <c r="I72" s="480" t="str">
        <f t="shared" si="2"/>
        <v xml:space="preserve">  </v>
      </c>
    </row>
    <row r="73" spans="1:9" ht="20.100000000000001" customHeight="1" x14ac:dyDescent="0.25">
      <c r="A73" s="61"/>
      <c r="B73" s="448"/>
      <c r="C73" s="307" t="s">
        <v>662</v>
      </c>
      <c r="D73" s="450">
        <v>1056</v>
      </c>
      <c r="E73" s="468"/>
      <c r="F73" s="469"/>
      <c r="G73" s="477"/>
      <c r="H73" s="469"/>
      <c r="I73" s="479" t="str">
        <f t="shared" si="2"/>
        <v xml:space="preserve">  </v>
      </c>
    </row>
    <row r="74" spans="1:9" ht="14.25" customHeight="1" x14ac:dyDescent="0.25">
      <c r="A74" s="61"/>
      <c r="B74" s="448"/>
      <c r="C74" s="299" t="s">
        <v>663</v>
      </c>
      <c r="D74" s="450"/>
      <c r="E74" s="452"/>
      <c r="F74" s="470"/>
      <c r="G74" s="478"/>
      <c r="H74" s="470"/>
      <c r="I74" s="480" t="str">
        <f t="shared" si="2"/>
        <v xml:space="preserve">  </v>
      </c>
    </row>
    <row r="75" spans="1:9" ht="20.100000000000001" customHeight="1" x14ac:dyDescent="0.25">
      <c r="A75" s="61"/>
      <c r="B75" s="278"/>
      <c r="C75" s="185" t="s">
        <v>664</v>
      </c>
      <c r="D75" s="279">
        <v>1057</v>
      </c>
      <c r="E75" s="281"/>
      <c r="F75" s="282"/>
      <c r="G75" s="186"/>
      <c r="H75" s="282"/>
      <c r="I75" s="187" t="str">
        <f t="shared" ref="I75:I81" si="16">IFERROR(H75/G75,"  ")</f>
        <v xml:space="preserve">  </v>
      </c>
    </row>
    <row r="76" spans="1:9" ht="20.100000000000001" customHeight="1" x14ac:dyDescent="0.25">
      <c r="A76" s="61"/>
      <c r="B76" s="278"/>
      <c r="C76" s="185" t="s">
        <v>665</v>
      </c>
      <c r="D76" s="279">
        <v>1058</v>
      </c>
      <c r="E76" s="281"/>
      <c r="F76" s="282"/>
      <c r="G76" s="186"/>
      <c r="H76" s="282"/>
      <c r="I76" s="187" t="str">
        <f t="shared" si="16"/>
        <v xml:space="preserve">  </v>
      </c>
    </row>
    <row r="77" spans="1:9" ht="20.100000000000001" customHeight="1" x14ac:dyDescent="0.25">
      <c r="A77" s="61"/>
      <c r="B77" s="278"/>
      <c r="C77" s="185" t="s">
        <v>666</v>
      </c>
      <c r="D77" s="279">
        <v>1059</v>
      </c>
      <c r="E77" s="281"/>
      <c r="F77" s="282"/>
      <c r="G77" s="186"/>
      <c r="H77" s="282"/>
      <c r="I77" s="187" t="str">
        <f t="shared" si="16"/>
        <v xml:space="preserve">  </v>
      </c>
    </row>
    <row r="78" spans="1:9" ht="20.100000000000001" customHeight="1" x14ac:dyDescent="0.25">
      <c r="A78" s="61"/>
      <c r="B78" s="278"/>
      <c r="C78" s="185" t="s">
        <v>667</v>
      </c>
      <c r="D78" s="279">
        <v>1060</v>
      </c>
      <c r="E78" s="281"/>
      <c r="F78" s="282"/>
      <c r="G78" s="186"/>
      <c r="H78" s="282"/>
      <c r="I78" s="187" t="str">
        <f t="shared" si="16"/>
        <v xml:space="preserve">  </v>
      </c>
    </row>
    <row r="79" spans="1:9" ht="20.100000000000001" customHeight="1" x14ac:dyDescent="0.25">
      <c r="A79" s="61"/>
      <c r="B79" s="278"/>
      <c r="C79" s="185" t="s">
        <v>668</v>
      </c>
      <c r="D79" s="279"/>
      <c r="E79" s="281"/>
      <c r="F79" s="282"/>
      <c r="G79" s="186"/>
      <c r="H79" s="282"/>
      <c r="I79" s="187" t="str">
        <f t="shared" si="16"/>
        <v xml:space="preserve">  </v>
      </c>
    </row>
    <row r="80" spans="1:9" ht="20.100000000000001" customHeight="1" x14ac:dyDescent="0.25">
      <c r="A80" s="61"/>
      <c r="B80" s="278"/>
      <c r="C80" s="185" t="s">
        <v>669</v>
      </c>
      <c r="D80" s="279">
        <v>1061</v>
      </c>
      <c r="E80" s="281"/>
      <c r="F80" s="282"/>
      <c r="G80" s="186"/>
      <c r="H80" s="282"/>
      <c r="I80" s="187" t="str">
        <f t="shared" si="16"/>
        <v xml:space="preserve">  </v>
      </c>
    </row>
    <row r="81" spans="1:9" ht="20.100000000000001" customHeight="1" thickBot="1" x14ac:dyDescent="0.3">
      <c r="A81" s="61"/>
      <c r="B81" s="195"/>
      <c r="C81" s="280" t="s">
        <v>670</v>
      </c>
      <c r="D81" s="277">
        <v>1062</v>
      </c>
      <c r="E81" s="283"/>
      <c r="F81" s="284"/>
      <c r="G81" s="272"/>
      <c r="H81" s="284"/>
      <c r="I81" s="193" t="str">
        <f t="shared" si="16"/>
        <v xml:space="preserve">  </v>
      </c>
    </row>
    <row r="82" spans="1:9" x14ac:dyDescent="0.25">
      <c r="B82" s="39"/>
      <c r="G82" s="8"/>
      <c r="H82" s="8"/>
      <c r="I82" s="8"/>
    </row>
    <row r="83" spans="1:9" x14ac:dyDescent="0.25">
      <c r="B83" s="164" t="s">
        <v>577</v>
      </c>
      <c r="G83" s="8"/>
      <c r="H83" s="8"/>
      <c r="I83" s="8"/>
    </row>
    <row r="84" spans="1:9" x14ac:dyDescent="0.25">
      <c r="G84" s="8"/>
      <c r="H84" s="8"/>
      <c r="I84" s="8"/>
    </row>
    <row r="85" spans="1:9" x14ac:dyDescent="0.25">
      <c r="G85" s="8"/>
      <c r="H85" s="8"/>
      <c r="I85" s="8"/>
    </row>
    <row r="86" spans="1:9" x14ac:dyDescent="0.25">
      <c r="G86" s="8"/>
      <c r="H86" s="8"/>
      <c r="I86" s="8"/>
    </row>
    <row r="87" spans="1:9" x14ac:dyDescent="0.25">
      <c r="G87" s="8"/>
      <c r="H87" s="8"/>
      <c r="I87" s="8"/>
    </row>
    <row r="88" spans="1:9" x14ac:dyDescent="0.25">
      <c r="G88" s="8"/>
      <c r="H88" s="8"/>
      <c r="I88" s="8"/>
    </row>
    <row r="89" spans="1:9" x14ac:dyDescent="0.25">
      <c r="G89" s="8"/>
      <c r="H89" s="8"/>
      <c r="I89" s="8"/>
    </row>
    <row r="90" spans="1:9" x14ac:dyDescent="0.25">
      <c r="G90" s="8"/>
      <c r="H90" s="8"/>
      <c r="I90" s="8"/>
    </row>
    <row r="91" spans="1:9" x14ac:dyDescent="0.25">
      <c r="G91" s="8"/>
      <c r="H91" s="8"/>
      <c r="I91" s="8"/>
    </row>
    <row r="92" spans="1:9" x14ac:dyDescent="0.25">
      <c r="G92" s="8"/>
      <c r="H92" s="8"/>
      <c r="I92" s="8"/>
    </row>
    <row r="93" spans="1:9" x14ac:dyDescent="0.25">
      <c r="G93" s="8"/>
      <c r="H93" s="8"/>
      <c r="I93" s="8"/>
    </row>
    <row r="94" spans="1:9" x14ac:dyDescent="0.25">
      <c r="G94" s="8"/>
      <c r="H94" s="8"/>
      <c r="I94" s="8"/>
    </row>
    <row r="95" spans="1:9" x14ac:dyDescent="0.25">
      <c r="G95" s="8"/>
      <c r="H95" s="8"/>
      <c r="I95" s="8"/>
    </row>
    <row r="96" spans="1:9" x14ac:dyDescent="0.25">
      <c r="G96" s="8"/>
      <c r="H96" s="8"/>
      <c r="I96" s="8"/>
    </row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</sheetData>
  <mergeCells count="71">
    <mergeCell ref="G54:G55"/>
    <mergeCell ref="H54:H55"/>
    <mergeCell ref="I54:I55"/>
    <mergeCell ref="G56:G57"/>
    <mergeCell ref="H56:H57"/>
    <mergeCell ref="I56:I57"/>
    <mergeCell ref="G36:G37"/>
    <mergeCell ref="H36:H37"/>
    <mergeCell ref="I36:I37"/>
    <mergeCell ref="G42:G43"/>
    <mergeCell ref="I42:I43"/>
    <mergeCell ref="H42:H43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B54:B55"/>
    <mergeCell ref="D54:D55"/>
    <mergeCell ref="E54:E55"/>
    <mergeCell ref="F54:F55"/>
    <mergeCell ref="B56:B57"/>
    <mergeCell ref="D56:D57"/>
    <mergeCell ref="E56:E57"/>
    <mergeCell ref="F56:F5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F36:F37"/>
    <mergeCell ref="B42:B43"/>
    <mergeCell ref="D42:D43"/>
    <mergeCell ref="E42:E43"/>
    <mergeCell ref="F42:F43"/>
    <mergeCell ref="B36:B37"/>
    <mergeCell ref="D36:D37"/>
    <mergeCell ref="E36:E37"/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D6:D7"/>
    <mergeCell ref="C6:C7"/>
    <mergeCell ref="I6:I7"/>
    <mergeCell ref="G6:H6"/>
  </mergeCells>
  <pageMargins left="0.25" right="0.25" top="0.75" bottom="0.75" header="0.3" footer="0.3"/>
  <pageSetup paperSize="9" scale="7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2:V28"/>
  <sheetViews>
    <sheetView showGridLines="0" zoomScale="75" zoomScaleNormal="75" workbookViewId="0">
      <selection activeCell="M18" sqref="M18"/>
    </sheetView>
  </sheetViews>
  <sheetFormatPr defaultRowHeight="15.75" x14ac:dyDescent="0.25"/>
  <cols>
    <col min="1" max="1" width="1.5703125" style="8" customWidth="1"/>
    <col min="2" max="2" width="31.7109375" style="8" customWidth="1"/>
    <col min="3" max="3" width="28.28515625" style="8" bestFit="1" customWidth="1"/>
    <col min="4" max="4" width="12.85546875" style="8" customWidth="1"/>
    <col min="5" max="5" width="16.7109375" style="8" customWidth="1"/>
    <col min="6" max="6" width="19.42578125" style="8" customWidth="1"/>
    <col min="7" max="8" width="27.28515625" style="8" customWidth="1"/>
    <col min="9" max="9" width="13.7109375" style="8" customWidth="1"/>
    <col min="10" max="10" width="13.85546875" style="8" customWidth="1"/>
    <col min="11" max="11" width="14" style="8" customWidth="1"/>
    <col min="12" max="14" width="13.85546875" style="8" customWidth="1"/>
    <col min="15" max="22" width="12.28515625" style="8" customWidth="1"/>
    <col min="23" max="16384" width="9.140625" style="8"/>
  </cols>
  <sheetData>
    <row r="2" spans="1:22" ht="18.75" x14ac:dyDescent="0.3">
      <c r="V2" s="152" t="s">
        <v>205</v>
      </c>
    </row>
    <row r="3" spans="1:22" x14ac:dyDescent="0.25">
      <c r="A3" s="5"/>
    </row>
    <row r="4" spans="1:22" ht="20.25" x14ac:dyDescent="0.3">
      <c r="A4" s="5"/>
      <c r="B4" s="593" t="s">
        <v>50</v>
      </c>
      <c r="C4" s="593"/>
      <c r="D4" s="593"/>
      <c r="E4" s="593"/>
      <c r="F4" s="593"/>
      <c r="G4" s="593"/>
      <c r="H4" s="593"/>
      <c r="I4" s="593"/>
      <c r="J4" s="593"/>
      <c r="K4" s="593"/>
      <c r="L4" s="593"/>
      <c r="M4" s="593"/>
      <c r="N4" s="593"/>
      <c r="O4" s="593"/>
      <c r="P4" s="593"/>
      <c r="Q4" s="593"/>
      <c r="R4" s="593"/>
      <c r="S4" s="593"/>
      <c r="T4" s="593"/>
      <c r="U4" s="593"/>
      <c r="V4" s="593"/>
    </row>
    <row r="5" spans="1:22" ht="16.5" thickBot="1" x14ac:dyDescent="0.3">
      <c r="D5" s="5"/>
      <c r="E5" s="5"/>
      <c r="F5" s="5"/>
      <c r="G5" s="5"/>
      <c r="H5" s="5"/>
      <c r="J5" s="5"/>
      <c r="K5" s="5"/>
      <c r="L5" s="5"/>
      <c r="M5" s="5"/>
      <c r="N5" s="5"/>
    </row>
    <row r="6" spans="1:22" ht="38.25" customHeight="1" x14ac:dyDescent="0.25">
      <c r="B6" s="663" t="s">
        <v>20</v>
      </c>
      <c r="C6" s="665" t="s">
        <v>21</v>
      </c>
      <c r="D6" s="667" t="s">
        <v>22</v>
      </c>
      <c r="E6" s="656" t="s">
        <v>201</v>
      </c>
      <c r="F6" s="656" t="s">
        <v>212</v>
      </c>
      <c r="G6" s="656" t="s">
        <v>742</v>
      </c>
      <c r="H6" s="656" t="s">
        <v>743</v>
      </c>
      <c r="I6" s="656" t="s">
        <v>235</v>
      </c>
      <c r="J6" s="656" t="s">
        <v>23</v>
      </c>
      <c r="K6" s="656" t="s">
        <v>236</v>
      </c>
      <c r="L6" s="656" t="s">
        <v>24</v>
      </c>
      <c r="M6" s="656" t="s">
        <v>25</v>
      </c>
      <c r="N6" s="656" t="s">
        <v>26</v>
      </c>
      <c r="O6" s="669" t="s">
        <v>52</v>
      </c>
      <c r="P6" s="670"/>
      <c r="Q6" s="670"/>
      <c r="R6" s="670"/>
      <c r="S6" s="670"/>
      <c r="T6" s="670"/>
      <c r="U6" s="670"/>
      <c r="V6" s="671"/>
    </row>
    <row r="7" spans="1:22" ht="48.75" customHeight="1" thickBot="1" x14ac:dyDescent="0.3">
      <c r="B7" s="664"/>
      <c r="C7" s="666"/>
      <c r="D7" s="668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122" t="s">
        <v>27</v>
      </c>
      <c r="P7" s="122" t="s">
        <v>28</v>
      </c>
      <c r="Q7" s="122" t="s">
        <v>29</v>
      </c>
      <c r="R7" s="122" t="s">
        <v>30</v>
      </c>
      <c r="S7" s="122" t="s">
        <v>31</v>
      </c>
      <c r="T7" s="122" t="s">
        <v>32</v>
      </c>
      <c r="U7" s="122" t="s">
        <v>33</v>
      </c>
      <c r="V7" s="62" t="s">
        <v>34</v>
      </c>
    </row>
    <row r="8" spans="1:22" ht="24.95" customHeight="1" x14ac:dyDescent="0.25">
      <c r="B8" s="64" t="s">
        <v>51</v>
      </c>
      <c r="C8" s="65" t="s">
        <v>739</v>
      </c>
      <c r="D8" s="66" t="s">
        <v>740</v>
      </c>
      <c r="E8" s="66">
        <v>0</v>
      </c>
      <c r="F8" s="66" t="s">
        <v>741</v>
      </c>
      <c r="G8" s="66">
        <v>0</v>
      </c>
      <c r="H8" s="66">
        <v>0</v>
      </c>
      <c r="I8" s="66"/>
      <c r="J8" s="66"/>
      <c r="K8" s="66"/>
      <c r="L8" s="66" t="s">
        <v>780</v>
      </c>
      <c r="M8" s="404">
        <v>0.06</v>
      </c>
      <c r="N8" s="66">
        <v>9</v>
      </c>
      <c r="O8" s="66">
        <v>0</v>
      </c>
      <c r="P8" s="66">
        <v>5000000</v>
      </c>
      <c r="Q8" s="66">
        <v>5000000</v>
      </c>
      <c r="R8" s="66">
        <v>5000000</v>
      </c>
      <c r="S8" s="66">
        <v>0</v>
      </c>
      <c r="T8" s="66">
        <v>276000</v>
      </c>
      <c r="U8" s="66">
        <v>276000</v>
      </c>
      <c r="V8" s="63">
        <v>276000</v>
      </c>
    </row>
    <row r="9" spans="1:22" ht="24.95" customHeight="1" x14ac:dyDescent="0.25">
      <c r="B9" s="67" t="s">
        <v>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33"/>
    </row>
    <row r="10" spans="1:22" ht="24.95" customHeight="1" x14ac:dyDescent="0.25">
      <c r="B10" s="67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33"/>
    </row>
    <row r="11" spans="1:22" ht="24.95" customHeight="1" x14ac:dyDescent="0.25">
      <c r="B11" s="67" t="s">
        <v>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33"/>
    </row>
    <row r="12" spans="1:22" ht="24.95" customHeight="1" thickBot="1" x14ac:dyDescent="0.3">
      <c r="B12" s="67" t="s">
        <v>1</v>
      </c>
      <c r="C12" s="9"/>
      <c r="D12" s="9"/>
      <c r="E12" s="9"/>
      <c r="F12" s="9"/>
      <c r="G12" s="9"/>
      <c r="H12" s="87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33"/>
    </row>
    <row r="13" spans="1:22" ht="24.95" customHeight="1" thickTop="1" thickBot="1" x14ac:dyDescent="0.3">
      <c r="B13" s="658">
        <v>0</v>
      </c>
      <c r="C13" s="659"/>
      <c r="D13" s="659"/>
      <c r="E13" s="659"/>
      <c r="F13" s="659"/>
      <c r="G13" s="660"/>
      <c r="H13" s="260">
        <v>0</v>
      </c>
      <c r="I13" s="159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8"/>
    </row>
    <row r="14" spans="1:22" ht="24.95" customHeight="1" thickTop="1" x14ac:dyDescent="0.25">
      <c r="B14" s="155" t="s">
        <v>35</v>
      </c>
      <c r="C14" s="156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4"/>
    </row>
    <row r="15" spans="1:22" ht="24.95" customHeight="1" x14ac:dyDescent="0.25">
      <c r="B15" s="67" t="s">
        <v>1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33"/>
    </row>
    <row r="16" spans="1:22" ht="24.95" customHeight="1" x14ac:dyDescent="0.25">
      <c r="B16" s="67" t="s">
        <v>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33"/>
    </row>
    <row r="17" spans="2:22" ht="24.95" customHeight="1" x14ac:dyDescent="0.25">
      <c r="B17" s="67" t="s">
        <v>1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33"/>
    </row>
    <row r="18" spans="2:22" ht="24.95" customHeight="1" thickBot="1" x14ac:dyDescent="0.3">
      <c r="B18" s="67" t="s">
        <v>1</v>
      </c>
      <c r="C18" s="9"/>
      <c r="D18" s="9"/>
      <c r="E18" s="9"/>
      <c r="F18" s="9"/>
      <c r="G18" s="9"/>
      <c r="H18" s="87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33"/>
    </row>
    <row r="19" spans="2:22" ht="24.95" customHeight="1" thickTop="1" thickBot="1" x14ac:dyDescent="0.3">
      <c r="B19" s="661" t="s">
        <v>234</v>
      </c>
      <c r="C19" s="662"/>
      <c r="D19" s="662"/>
      <c r="E19" s="662"/>
      <c r="F19" s="662"/>
      <c r="G19" s="662"/>
      <c r="H19" s="264"/>
      <c r="I19" s="160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</row>
    <row r="20" spans="2:22" ht="24.95" customHeight="1" thickBot="1" x14ac:dyDescent="0.3">
      <c r="B20" s="650" t="s">
        <v>2</v>
      </c>
      <c r="C20" s="651"/>
      <c r="D20" s="651"/>
      <c r="E20" s="651"/>
      <c r="F20" s="651"/>
      <c r="G20" s="651"/>
      <c r="H20" s="261">
        <v>0</v>
      </c>
      <c r="I20" s="161"/>
    </row>
    <row r="21" spans="2:22" ht="24.95" customHeight="1" thickBot="1" x14ac:dyDescent="0.3">
      <c r="B21" s="652" t="s">
        <v>36</v>
      </c>
      <c r="C21" s="653"/>
      <c r="D21" s="653"/>
      <c r="E21" s="653"/>
      <c r="F21" s="653"/>
      <c r="G21" s="653"/>
      <c r="H21" s="262">
        <v>0</v>
      </c>
      <c r="I21" s="161"/>
    </row>
    <row r="22" spans="2:22" ht="24.95" customHeight="1" thickBot="1" x14ac:dyDescent="0.3">
      <c r="B22" s="654" t="s">
        <v>675</v>
      </c>
      <c r="C22" s="655"/>
      <c r="D22" s="655"/>
      <c r="E22" s="655"/>
      <c r="F22" s="655"/>
      <c r="G22" s="655"/>
      <c r="H22" s="263">
        <v>0</v>
      </c>
    </row>
    <row r="24" spans="2:22" x14ac:dyDescent="0.25">
      <c r="B24" s="8" t="s">
        <v>577</v>
      </c>
      <c r="C24" s="5"/>
      <c r="D24" s="5"/>
      <c r="E24" s="5"/>
      <c r="F24" s="5"/>
    </row>
    <row r="25" spans="2:22" x14ac:dyDescent="0.25">
      <c r="B25" s="5"/>
      <c r="C25" s="5"/>
      <c r="D25" s="5"/>
      <c r="E25" s="5"/>
      <c r="F25" s="5"/>
      <c r="G25" s="5"/>
    </row>
    <row r="27" spans="2:22" x14ac:dyDescent="0.25">
      <c r="B27" s="649"/>
      <c r="C27" s="649"/>
      <c r="E27" s="14"/>
      <c r="F27" s="14"/>
      <c r="G27" s="15"/>
      <c r="T27" s="2"/>
    </row>
    <row r="28" spans="2:22" x14ac:dyDescent="0.25">
      <c r="D28" s="14"/>
    </row>
  </sheetData>
  <mergeCells count="21"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  <mergeCell ref="B27:C27"/>
    <mergeCell ref="B20:G20"/>
    <mergeCell ref="B21:G21"/>
    <mergeCell ref="B22:G22"/>
    <mergeCell ref="I6:I7"/>
    <mergeCell ref="B13:G13"/>
    <mergeCell ref="B19:G19"/>
  </mergeCells>
  <pageMargins left="0.25" right="0.25" top="0.75" bottom="0.75" header="0.3" footer="0.3"/>
  <pageSetup scale="82" fitToWidth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B1:P62"/>
  <sheetViews>
    <sheetView showGridLines="0" topLeftCell="A30" zoomScale="55" zoomScaleNormal="55" workbookViewId="0">
      <selection activeCell="B7" sqref="B7:G58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28.7109375" style="22" customWidth="1"/>
    <col min="4" max="4" width="60.5703125" style="2" customWidth="1"/>
    <col min="5" max="7" width="50.7109375" style="2" customWidth="1"/>
    <col min="8" max="16384" width="9.140625" style="2"/>
  </cols>
  <sheetData>
    <row r="1" spans="2:16" ht="20.25" x14ac:dyDescent="0.3">
      <c r="B1" s="41"/>
      <c r="C1" s="42"/>
      <c r="D1" s="41"/>
      <c r="E1" s="41"/>
      <c r="F1" s="41"/>
      <c r="G1" s="41"/>
    </row>
    <row r="2" spans="2:16" ht="20.25" x14ac:dyDescent="0.3">
      <c r="B2" s="43"/>
      <c r="C2" s="44"/>
      <c r="D2" s="45"/>
      <c r="E2" s="45"/>
      <c r="F2" s="45"/>
      <c r="G2" s="45"/>
    </row>
    <row r="3" spans="2:16" ht="20.25" x14ac:dyDescent="0.3">
      <c r="B3" s="43"/>
      <c r="C3" s="44"/>
      <c r="D3" s="45"/>
      <c r="E3" s="45"/>
      <c r="F3" s="45"/>
      <c r="G3" s="46" t="s">
        <v>204</v>
      </c>
    </row>
    <row r="4" spans="2:16" ht="20.25" x14ac:dyDescent="0.3">
      <c r="B4" s="43"/>
      <c r="C4" s="44"/>
      <c r="D4" s="45"/>
      <c r="E4" s="45"/>
      <c r="F4" s="45"/>
      <c r="G4" s="45"/>
    </row>
    <row r="5" spans="2:16" ht="20.25" x14ac:dyDescent="0.3">
      <c r="B5" s="43"/>
      <c r="C5" s="44"/>
      <c r="D5" s="45"/>
      <c r="E5" s="45"/>
      <c r="F5" s="45"/>
      <c r="G5" s="45"/>
    </row>
    <row r="6" spans="2:16" ht="20.25" x14ac:dyDescent="0.3">
      <c r="B6" s="41"/>
      <c r="C6" s="42"/>
      <c r="D6" s="41"/>
      <c r="E6" s="41"/>
      <c r="F6" s="41"/>
      <c r="G6" s="41"/>
    </row>
    <row r="7" spans="2:16" ht="30" x14ac:dyDescent="0.4">
      <c r="B7" s="676" t="s">
        <v>87</v>
      </c>
      <c r="C7" s="676"/>
      <c r="D7" s="676"/>
      <c r="E7" s="676"/>
      <c r="F7" s="676"/>
      <c r="G7" s="676"/>
      <c r="H7" s="1"/>
      <c r="I7" s="1"/>
      <c r="J7" s="1"/>
      <c r="K7" s="1"/>
    </row>
    <row r="8" spans="2:16" ht="20.25" x14ac:dyDescent="0.3">
      <c r="B8" s="41"/>
      <c r="C8" s="42"/>
      <c r="D8" s="41"/>
      <c r="E8" s="41"/>
      <c r="F8" s="41"/>
      <c r="G8" s="41"/>
    </row>
    <row r="9" spans="2:16" ht="20.25" x14ac:dyDescent="0.3">
      <c r="B9" s="41"/>
      <c r="C9" s="42"/>
      <c r="D9" s="41"/>
      <c r="E9" s="41"/>
      <c r="F9" s="41"/>
      <c r="G9" s="41"/>
    </row>
    <row r="10" spans="2:16" ht="20.25" x14ac:dyDescent="0.3">
      <c r="B10" s="43"/>
      <c r="C10" s="44"/>
      <c r="D10" s="43"/>
      <c r="E10" s="43"/>
      <c r="F10" s="43"/>
      <c r="G10" s="43"/>
      <c r="H10" s="1"/>
      <c r="I10" s="1"/>
      <c r="J10" s="1"/>
      <c r="K10" s="1"/>
    </row>
    <row r="11" spans="2:16" ht="21" thickBot="1" x14ac:dyDescent="0.35">
      <c r="B11" s="41"/>
      <c r="C11" s="42"/>
      <c r="D11" s="41"/>
      <c r="E11" s="41"/>
      <c r="F11" s="41"/>
      <c r="G11" s="41"/>
    </row>
    <row r="12" spans="2:16" s="23" customFormat="1" ht="65.099999999999994" customHeight="1" thickBot="1" x14ac:dyDescent="0.35">
      <c r="B12" s="265" t="s">
        <v>88</v>
      </c>
      <c r="C12" s="266" t="s">
        <v>85</v>
      </c>
      <c r="D12" s="267" t="s">
        <v>89</v>
      </c>
      <c r="E12" s="267" t="s">
        <v>90</v>
      </c>
      <c r="F12" s="267" t="s">
        <v>91</v>
      </c>
      <c r="G12" s="268" t="s">
        <v>92</v>
      </c>
      <c r="H12" s="24"/>
      <c r="I12" s="24"/>
      <c r="J12" s="675"/>
      <c r="K12" s="675"/>
      <c r="L12" s="675"/>
      <c r="M12" s="675"/>
      <c r="N12" s="675"/>
      <c r="O12" s="675"/>
      <c r="P12" s="675"/>
    </row>
    <row r="13" spans="2:16" s="23" customFormat="1" ht="19.899999999999999" customHeight="1" x14ac:dyDescent="0.3">
      <c r="B13" s="82">
        <v>1</v>
      </c>
      <c r="C13" s="81">
        <v>2</v>
      </c>
      <c r="D13" s="70">
        <v>3</v>
      </c>
      <c r="E13" s="70">
        <v>4</v>
      </c>
      <c r="F13" s="70">
        <v>5</v>
      </c>
      <c r="G13" s="71">
        <v>6</v>
      </c>
      <c r="H13" s="24"/>
      <c r="I13" s="24"/>
      <c r="J13" s="675"/>
      <c r="K13" s="675"/>
      <c r="L13" s="675"/>
      <c r="M13" s="675"/>
      <c r="N13" s="675"/>
      <c r="O13" s="675"/>
      <c r="P13" s="675"/>
    </row>
    <row r="14" spans="2:16" s="23" customFormat="1" ht="35.1" customHeight="1" x14ac:dyDescent="0.3">
      <c r="B14" s="677" t="s">
        <v>763</v>
      </c>
      <c r="C14" s="79" t="s">
        <v>744</v>
      </c>
      <c r="D14" s="47" t="s">
        <v>745</v>
      </c>
      <c r="E14" s="47" t="s">
        <v>746</v>
      </c>
      <c r="F14" s="47"/>
      <c r="G14" s="72">
        <v>10000</v>
      </c>
    </row>
    <row r="15" spans="2:16" s="23" customFormat="1" ht="35.1" customHeight="1" x14ac:dyDescent="0.3">
      <c r="B15" s="678"/>
      <c r="C15" s="79" t="s">
        <v>744</v>
      </c>
      <c r="D15" s="47" t="s">
        <v>747</v>
      </c>
      <c r="E15" s="47" t="s">
        <v>746</v>
      </c>
      <c r="F15" s="47"/>
      <c r="G15" s="72">
        <v>0</v>
      </c>
    </row>
    <row r="16" spans="2:16" s="23" customFormat="1" ht="35.1" customHeight="1" x14ac:dyDescent="0.3">
      <c r="B16" s="678"/>
      <c r="C16" s="79" t="s">
        <v>744</v>
      </c>
      <c r="D16" s="47" t="s">
        <v>748</v>
      </c>
      <c r="E16" s="47" t="s">
        <v>746</v>
      </c>
      <c r="F16" s="47"/>
      <c r="G16" s="72">
        <v>0</v>
      </c>
    </row>
    <row r="17" spans="2:7" s="23" customFormat="1" ht="35.1" customHeight="1" x14ac:dyDescent="0.3">
      <c r="B17" s="678"/>
      <c r="C17" s="79" t="s">
        <v>744</v>
      </c>
      <c r="D17" s="47" t="s">
        <v>750</v>
      </c>
      <c r="E17" s="47" t="s">
        <v>749</v>
      </c>
      <c r="F17" s="47"/>
      <c r="G17" s="72">
        <v>1806456</v>
      </c>
    </row>
    <row r="18" spans="2:7" s="23" customFormat="1" ht="35.1" customHeight="1" x14ac:dyDescent="0.3">
      <c r="B18" s="678"/>
      <c r="C18" s="79" t="s">
        <v>744</v>
      </c>
      <c r="D18" s="47" t="s">
        <v>750</v>
      </c>
      <c r="E18" s="47" t="s">
        <v>751</v>
      </c>
      <c r="F18" s="47"/>
      <c r="G18" s="72">
        <v>9726978</v>
      </c>
    </row>
    <row r="19" spans="2:7" s="23" customFormat="1" ht="35.1" customHeight="1" x14ac:dyDescent="0.3">
      <c r="B19" s="678"/>
      <c r="C19" s="79" t="s">
        <v>744</v>
      </c>
      <c r="D19" s="47" t="s">
        <v>750</v>
      </c>
      <c r="E19" s="47" t="s">
        <v>752</v>
      </c>
      <c r="F19" s="47"/>
      <c r="G19" s="72">
        <v>103916927</v>
      </c>
    </row>
    <row r="20" spans="2:7" s="23" customFormat="1" ht="35.1" customHeight="1" x14ac:dyDescent="0.3">
      <c r="B20" s="678"/>
      <c r="C20" s="79" t="s">
        <v>744</v>
      </c>
      <c r="D20" s="47" t="s">
        <v>750</v>
      </c>
      <c r="E20" s="47" t="s">
        <v>753</v>
      </c>
      <c r="F20" s="47"/>
      <c r="G20" s="72">
        <v>48015995</v>
      </c>
    </row>
    <row r="21" spans="2:7" s="23" customFormat="1" ht="35.1" customHeight="1" x14ac:dyDescent="0.3">
      <c r="B21" s="678"/>
      <c r="C21" s="79" t="s">
        <v>744</v>
      </c>
      <c r="D21" s="47" t="s">
        <v>750</v>
      </c>
      <c r="E21" s="47" t="s">
        <v>754</v>
      </c>
      <c r="F21" s="47"/>
      <c r="G21" s="72">
        <v>0</v>
      </c>
    </row>
    <row r="22" spans="2:7" s="23" customFormat="1" ht="35.1" customHeight="1" thickBot="1" x14ac:dyDescent="0.35">
      <c r="B22" s="679"/>
      <c r="C22" s="269" t="s">
        <v>219</v>
      </c>
      <c r="D22" s="83"/>
      <c r="E22" s="83"/>
      <c r="F22" s="83"/>
      <c r="G22" s="270">
        <f>SUM(G13:G21)</f>
        <v>163476362</v>
      </c>
    </row>
    <row r="23" spans="2:7" s="23" customFormat="1" ht="35.1" customHeight="1" x14ac:dyDescent="0.3">
      <c r="B23" s="672" t="s">
        <v>764</v>
      </c>
      <c r="C23" s="80" t="s">
        <v>744</v>
      </c>
      <c r="D23" s="47" t="s">
        <v>745</v>
      </c>
      <c r="E23" s="47" t="s">
        <v>746</v>
      </c>
      <c r="F23" s="75"/>
      <c r="G23" s="76">
        <v>73981</v>
      </c>
    </row>
    <row r="24" spans="2:7" s="23" customFormat="1" ht="35.1" customHeight="1" x14ac:dyDescent="0.3">
      <c r="B24" s="673"/>
      <c r="C24" s="79" t="s">
        <v>744</v>
      </c>
      <c r="D24" s="47" t="s">
        <v>747</v>
      </c>
      <c r="E24" s="47" t="s">
        <v>746</v>
      </c>
      <c r="F24" s="47"/>
      <c r="G24" s="72">
        <v>0</v>
      </c>
    </row>
    <row r="25" spans="2:7" s="23" customFormat="1" ht="35.1" customHeight="1" x14ac:dyDescent="0.3">
      <c r="B25" s="673"/>
      <c r="C25" s="79" t="s">
        <v>744</v>
      </c>
      <c r="D25" s="47" t="s">
        <v>748</v>
      </c>
      <c r="E25" s="47" t="s">
        <v>746</v>
      </c>
      <c r="F25" s="47"/>
      <c r="G25" s="72">
        <v>190081</v>
      </c>
    </row>
    <row r="26" spans="2:7" s="23" customFormat="1" ht="35.1" customHeight="1" x14ac:dyDescent="0.3">
      <c r="B26" s="673"/>
      <c r="C26" s="79" t="s">
        <v>744</v>
      </c>
      <c r="D26" s="47" t="s">
        <v>750</v>
      </c>
      <c r="E26" s="47" t="s">
        <v>749</v>
      </c>
      <c r="F26" s="47"/>
      <c r="G26" s="72">
        <v>840793</v>
      </c>
    </row>
    <row r="27" spans="2:7" s="23" customFormat="1" ht="35.1" customHeight="1" x14ac:dyDescent="0.3">
      <c r="B27" s="673"/>
      <c r="C27" s="79" t="s">
        <v>744</v>
      </c>
      <c r="D27" s="47" t="s">
        <v>750</v>
      </c>
      <c r="E27" s="47" t="s">
        <v>751</v>
      </c>
      <c r="F27" s="47"/>
      <c r="G27" s="72">
        <v>3283660</v>
      </c>
    </row>
    <row r="28" spans="2:7" s="23" customFormat="1" ht="35.1" customHeight="1" x14ac:dyDescent="0.3">
      <c r="B28" s="673"/>
      <c r="C28" s="79" t="s">
        <v>744</v>
      </c>
      <c r="D28" s="47" t="s">
        <v>750</v>
      </c>
      <c r="E28" s="47" t="s">
        <v>752</v>
      </c>
      <c r="F28" s="47"/>
      <c r="G28" s="72">
        <v>136373504</v>
      </c>
    </row>
    <row r="29" spans="2:7" s="23" customFormat="1" ht="35.1" customHeight="1" x14ac:dyDescent="0.3">
      <c r="B29" s="673"/>
      <c r="C29" s="79" t="s">
        <v>744</v>
      </c>
      <c r="D29" s="47" t="s">
        <v>750</v>
      </c>
      <c r="E29" s="47" t="s">
        <v>755</v>
      </c>
      <c r="F29" s="47"/>
      <c r="G29" s="72">
        <v>48173232</v>
      </c>
    </row>
    <row r="30" spans="2:7" s="23" customFormat="1" ht="35.1" customHeight="1" x14ac:dyDescent="0.3">
      <c r="B30" s="673"/>
      <c r="C30" s="79" t="s">
        <v>744</v>
      </c>
      <c r="D30" s="47" t="s">
        <v>750</v>
      </c>
      <c r="E30" s="47" t="s">
        <v>754</v>
      </c>
      <c r="F30" s="47"/>
      <c r="G30" s="72">
        <v>0</v>
      </c>
    </row>
    <row r="31" spans="2:7" s="23" customFormat="1" ht="35.1" customHeight="1" thickBot="1" x14ac:dyDescent="0.35">
      <c r="B31" s="674"/>
      <c r="C31" s="269" t="s">
        <v>219</v>
      </c>
      <c r="D31" s="84"/>
      <c r="E31" s="84"/>
      <c r="F31" s="83"/>
      <c r="G31" s="270">
        <f>SUM(G23:G30)</f>
        <v>188935251</v>
      </c>
    </row>
    <row r="32" spans="2:7" s="23" customFormat="1" ht="35.1" customHeight="1" x14ac:dyDescent="0.3">
      <c r="B32" s="672" t="s">
        <v>765</v>
      </c>
      <c r="C32" s="80" t="s">
        <v>744</v>
      </c>
      <c r="D32" s="47" t="s">
        <v>745</v>
      </c>
      <c r="E32" s="47" t="s">
        <v>746</v>
      </c>
      <c r="F32" s="75"/>
      <c r="G32" s="76">
        <v>41656</v>
      </c>
    </row>
    <row r="33" spans="2:7" s="23" customFormat="1" ht="35.1" customHeight="1" x14ac:dyDescent="0.3">
      <c r="B33" s="680"/>
      <c r="C33" s="86" t="s">
        <v>744</v>
      </c>
      <c r="D33" s="47" t="s">
        <v>747</v>
      </c>
      <c r="E33" s="47" t="s">
        <v>746</v>
      </c>
      <c r="F33" s="47"/>
      <c r="G33" s="72">
        <v>0</v>
      </c>
    </row>
    <row r="34" spans="2:7" s="23" customFormat="1" ht="35.1" customHeight="1" x14ac:dyDescent="0.3">
      <c r="B34" s="680"/>
      <c r="C34" s="86" t="s">
        <v>744</v>
      </c>
      <c r="D34" s="47" t="s">
        <v>748</v>
      </c>
      <c r="E34" s="47" t="s">
        <v>746</v>
      </c>
      <c r="F34" s="47"/>
      <c r="G34" s="72">
        <v>593</v>
      </c>
    </row>
    <row r="35" spans="2:7" s="23" customFormat="1" ht="35.1" customHeight="1" x14ac:dyDescent="0.3">
      <c r="B35" s="680"/>
      <c r="C35" s="86" t="s">
        <v>744</v>
      </c>
      <c r="D35" s="47" t="s">
        <v>750</v>
      </c>
      <c r="E35" s="47" t="s">
        <v>749</v>
      </c>
      <c r="F35" s="47"/>
      <c r="G35" s="72">
        <v>332534</v>
      </c>
    </row>
    <row r="36" spans="2:7" s="23" customFormat="1" ht="35.1" customHeight="1" x14ac:dyDescent="0.3">
      <c r="B36" s="680"/>
      <c r="C36" s="86" t="s">
        <v>744</v>
      </c>
      <c r="D36" s="47" t="s">
        <v>750</v>
      </c>
      <c r="E36" s="47" t="s">
        <v>751</v>
      </c>
      <c r="F36" s="47"/>
      <c r="G36" s="72">
        <v>11623462</v>
      </c>
    </row>
    <row r="37" spans="2:7" s="23" customFormat="1" ht="35.1" customHeight="1" x14ac:dyDescent="0.3">
      <c r="B37" s="680"/>
      <c r="C37" s="86" t="s">
        <v>744</v>
      </c>
      <c r="D37" s="47" t="s">
        <v>750</v>
      </c>
      <c r="E37" s="47" t="s">
        <v>752</v>
      </c>
      <c r="F37" s="47"/>
      <c r="G37" s="72">
        <v>141098840</v>
      </c>
    </row>
    <row r="38" spans="2:7" s="23" customFormat="1" ht="35.1" customHeight="1" x14ac:dyDescent="0.3">
      <c r="B38" s="680"/>
      <c r="C38" s="86" t="s">
        <v>744</v>
      </c>
      <c r="D38" s="47" t="s">
        <v>750</v>
      </c>
      <c r="E38" s="47" t="s">
        <v>755</v>
      </c>
      <c r="F38" s="47"/>
      <c r="G38" s="72">
        <v>42895766</v>
      </c>
    </row>
    <row r="39" spans="2:7" s="23" customFormat="1" ht="35.1" customHeight="1" x14ac:dyDescent="0.3">
      <c r="B39" s="680"/>
      <c r="C39" s="86" t="s">
        <v>744</v>
      </c>
      <c r="D39" s="47" t="s">
        <v>750</v>
      </c>
      <c r="E39" s="47" t="s">
        <v>754</v>
      </c>
      <c r="F39" s="47"/>
      <c r="G39" s="72">
        <v>0</v>
      </c>
    </row>
    <row r="40" spans="2:7" s="23" customFormat="1" ht="35.1" customHeight="1" thickBot="1" x14ac:dyDescent="0.35">
      <c r="B40" s="681"/>
      <c r="C40" s="269" t="s">
        <v>219</v>
      </c>
      <c r="D40" s="83"/>
      <c r="E40" s="83"/>
      <c r="F40" s="83"/>
      <c r="G40" s="270">
        <f>SUM(G32:G39)</f>
        <v>195992851</v>
      </c>
    </row>
    <row r="41" spans="2:7" s="23" customFormat="1" ht="35.1" customHeight="1" x14ac:dyDescent="0.3">
      <c r="B41" s="672" t="s">
        <v>766</v>
      </c>
      <c r="C41" s="80" t="s">
        <v>744</v>
      </c>
      <c r="D41" s="47" t="s">
        <v>745</v>
      </c>
      <c r="E41" s="47" t="s">
        <v>746</v>
      </c>
      <c r="F41" s="75"/>
      <c r="G41" s="76"/>
    </row>
    <row r="42" spans="2:7" s="23" customFormat="1" ht="35.1" customHeight="1" x14ac:dyDescent="0.3">
      <c r="B42" s="673"/>
      <c r="C42" s="79" t="s">
        <v>744</v>
      </c>
      <c r="D42" s="47" t="s">
        <v>747</v>
      </c>
      <c r="E42" s="47" t="s">
        <v>746</v>
      </c>
      <c r="F42" s="47"/>
      <c r="G42" s="72"/>
    </row>
    <row r="43" spans="2:7" s="23" customFormat="1" ht="35.1" customHeight="1" x14ac:dyDescent="0.3">
      <c r="B43" s="673"/>
      <c r="C43" s="79" t="s">
        <v>744</v>
      </c>
      <c r="D43" s="47" t="s">
        <v>748</v>
      </c>
      <c r="E43" s="47" t="s">
        <v>746</v>
      </c>
      <c r="F43" s="47"/>
      <c r="G43" s="72"/>
    </row>
    <row r="44" spans="2:7" s="23" customFormat="1" ht="35.1" customHeight="1" x14ac:dyDescent="0.3">
      <c r="B44" s="673"/>
      <c r="C44" s="79" t="s">
        <v>744</v>
      </c>
      <c r="D44" s="47" t="s">
        <v>750</v>
      </c>
      <c r="E44" s="47" t="s">
        <v>749</v>
      </c>
      <c r="F44" s="47"/>
      <c r="G44" s="72"/>
    </row>
    <row r="45" spans="2:7" s="23" customFormat="1" ht="35.1" customHeight="1" x14ac:dyDescent="0.3">
      <c r="B45" s="673"/>
      <c r="C45" s="79" t="s">
        <v>744</v>
      </c>
      <c r="D45" s="47" t="s">
        <v>750</v>
      </c>
      <c r="E45" s="47" t="s">
        <v>751</v>
      </c>
      <c r="F45" s="47"/>
      <c r="G45" s="72"/>
    </row>
    <row r="46" spans="2:7" s="23" customFormat="1" ht="35.1" customHeight="1" x14ac:dyDescent="0.3">
      <c r="B46" s="673"/>
      <c r="C46" s="79" t="s">
        <v>744</v>
      </c>
      <c r="D46" s="47" t="s">
        <v>750</v>
      </c>
      <c r="E46" s="47" t="s">
        <v>752</v>
      </c>
      <c r="F46" s="47"/>
      <c r="G46" s="72"/>
    </row>
    <row r="47" spans="2:7" s="23" customFormat="1" ht="35.1" customHeight="1" x14ac:dyDescent="0.3">
      <c r="B47" s="673"/>
      <c r="C47" s="79" t="s">
        <v>744</v>
      </c>
      <c r="D47" s="47" t="s">
        <v>750</v>
      </c>
      <c r="E47" s="47" t="s">
        <v>755</v>
      </c>
      <c r="F47" s="47"/>
      <c r="G47" s="72"/>
    </row>
    <row r="48" spans="2:7" s="23" customFormat="1" ht="35.1" customHeight="1" x14ac:dyDescent="0.3">
      <c r="B48" s="673"/>
      <c r="C48" s="79" t="s">
        <v>744</v>
      </c>
      <c r="D48" s="47" t="s">
        <v>750</v>
      </c>
      <c r="E48" s="47" t="s">
        <v>754</v>
      </c>
      <c r="F48" s="47"/>
      <c r="G48" s="72"/>
    </row>
    <row r="49" spans="2:10" s="23" customFormat="1" ht="35.1" customHeight="1" thickBot="1" x14ac:dyDescent="0.35">
      <c r="B49" s="674"/>
      <c r="C49" s="269" t="s">
        <v>219</v>
      </c>
      <c r="D49" s="77"/>
      <c r="E49" s="77"/>
      <c r="F49" s="77"/>
      <c r="G49" s="270">
        <f>SUM(G41:G48)</f>
        <v>0</v>
      </c>
    </row>
    <row r="50" spans="2:10" s="23" customFormat="1" ht="35.1" customHeight="1" x14ac:dyDescent="0.3">
      <c r="B50" s="672" t="s">
        <v>767</v>
      </c>
      <c r="C50" s="78" t="s">
        <v>744</v>
      </c>
      <c r="D50" s="47" t="s">
        <v>745</v>
      </c>
      <c r="E50" s="47" t="s">
        <v>746</v>
      </c>
      <c r="F50" s="75"/>
      <c r="G50" s="76"/>
    </row>
    <row r="51" spans="2:10" s="23" customFormat="1" ht="35.1" customHeight="1" x14ac:dyDescent="0.3">
      <c r="B51" s="673"/>
      <c r="C51" s="79" t="s">
        <v>744</v>
      </c>
      <c r="D51" s="47" t="s">
        <v>747</v>
      </c>
      <c r="E51" s="47" t="s">
        <v>746</v>
      </c>
      <c r="F51" s="47"/>
      <c r="G51" s="72"/>
    </row>
    <row r="52" spans="2:10" s="23" customFormat="1" ht="35.1" customHeight="1" x14ac:dyDescent="0.3">
      <c r="B52" s="673"/>
      <c r="C52" s="79" t="s">
        <v>744</v>
      </c>
      <c r="D52" s="47" t="s">
        <v>748</v>
      </c>
      <c r="E52" s="47" t="s">
        <v>746</v>
      </c>
      <c r="F52" s="73"/>
      <c r="G52" s="74"/>
    </row>
    <row r="53" spans="2:10" s="23" customFormat="1" ht="35.1" customHeight="1" x14ac:dyDescent="0.3">
      <c r="B53" s="673"/>
      <c r="C53" s="79" t="s">
        <v>744</v>
      </c>
      <c r="D53" s="47" t="s">
        <v>750</v>
      </c>
      <c r="E53" s="47" t="s">
        <v>749</v>
      </c>
      <c r="F53" s="73"/>
      <c r="G53" s="74"/>
    </row>
    <row r="54" spans="2:10" s="23" customFormat="1" ht="35.1" customHeight="1" x14ac:dyDescent="0.3">
      <c r="B54" s="673"/>
      <c r="C54" s="79" t="s">
        <v>744</v>
      </c>
      <c r="D54" s="47" t="s">
        <v>750</v>
      </c>
      <c r="E54" s="47" t="s">
        <v>751</v>
      </c>
      <c r="F54" s="73"/>
      <c r="G54" s="74"/>
    </row>
    <row r="55" spans="2:10" s="23" customFormat="1" ht="35.1" customHeight="1" x14ac:dyDescent="0.3">
      <c r="B55" s="673"/>
      <c r="C55" s="79" t="s">
        <v>744</v>
      </c>
      <c r="D55" s="47" t="s">
        <v>750</v>
      </c>
      <c r="E55" s="47" t="s">
        <v>752</v>
      </c>
      <c r="F55" s="73"/>
      <c r="G55" s="74"/>
    </row>
    <row r="56" spans="2:10" s="23" customFormat="1" ht="35.1" customHeight="1" x14ac:dyDescent="0.3">
      <c r="B56" s="673"/>
      <c r="C56" s="79" t="s">
        <v>744</v>
      </c>
      <c r="D56" s="47" t="s">
        <v>750</v>
      </c>
      <c r="E56" s="47" t="s">
        <v>755</v>
      </c>
      <c r="F56" s="73"/>
      <c r="G56" s="74"/>
    </row>
    <row r="57" spans="2:10" s="23" customFormat="1" ht="35.1" customHeight="1" x14ac:dyDescent="0.3">
      <c r="B57" s="673"/>
      <c r="C57" s="79" t="s">
        <v>744</v>
      </c>
      <c r="D57" s="47" t="s">
        <v>750</v>
      </c>
      <c r="E57" s="47" t="s">
        <v>754</v>
      </c>
      <c r="F57" s="73"/>
      <c r="G57" s="74">
        <v>0</v>
      </c>
    </row>
    <row r="58" spans="2:10" s="23" customFormat="1" ht="35.1" customHeight="1" thickBot="1" x14ac:dyDescent="0.35">
      <c r="B58" s="674"/>
      <c r="C58" s="269" t="s">
        <v>219</v>
      </c>
      <c r="D58" s="85"/>
      <c r="E58" s="84"/>
      <c r="F58" s="84"/>
      <c r="G58" s="271">
        <f>SUM(G50:G57)</f>
        <v>0</v>
      </c>
    </row>
    <row r="59" spans="2:10" s="23" customFormat="1" ht="20.25" x14ac:dyDescent="0.3">
      <c r="B59" s="41"/>
      <c r="C59" s="42"/>
      <c r="D59" s="41"/>
      <c r="E59" s="41"/>
      <c r="F59" s="41"/>
      <c r="G59" s="41"/>
    </row>
    <row r="60" spans="2:10" ht="19.5" customHeight="1" x14ac:dyDescent="0.25">
      <c r="B60" s="8"/>
      <c r="C60" s="8"/>
      <c r="D60" s="8"/>
      <c r="F60" s="8"/>
      <c r="G60" s="8"/>
      <c r="H60" s="8"/>
      <c r="I60" s="8"/>
      <c r="J60" s="8"/>
    </row>
    <row r="61" spans="2:10" ht="20.25" x14ac:dyDescent="0.3">
      <c r="B61" s="41"/>
      <c r="C61" s="42"/>
      <c r="D61" s="41"/>
      <c r="E61" s="34"/>
      <c r="F61" s="41"/>
      <c r="G61" s="41"/>
    </row>
    <row r="62" spans="2:10" ht="20.25" x14ac:dyDescent="0.3">
      <c r="B62" s="41"/>
      <c r="C62" s="42"/>
      <c r="D62" s="41"/>
      <c r="E62" s="41"/>
      <c r="F62" s="41"/>
      <c r="G62" s="41"/>
    </row>
  </sheetData>
  <mergeCells count="7">
    <mergeCell ref="B50:B58"/>
    <mergeCell ref="B23:B31"/>
    <mergeCell ref="J12:P13"/>
    <mergeCell ref="B7:G7"/>
    <mergeCell ref="B14:B22"/>
    <mergeCell ref="B32:B40"/>
    <mergeCell ref="B41:B49"/>
  </mergeCells>
  <printOptions horizontalCentered="1"/>
  <pageMargins left="0.25" right="0.25" top="0.75" bottom="0.75" header="0.3" footer="0.3"/>
  <pageSetup scale="4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P36"/>
  <sheetViews>
    <sheetView showGridLines="0" workbookViewId="0">
      <selection activeCell="L23" sqref="L23"/>
    </sheetView>
  </sheetViews>
  <sheetFormatPr defaultRowHeight="15.75" x14ac:dyDescent="0.25"/>
  <cols>
    <col min="1" max="1" width="1.140625" style="346" customWidth="1"/>
    <col min="2" max="2" width="5.5703125" style="346" customWidth="1"/>
    <col min="3" max="3" width="28.7109375" style="346" customWidth="1"/>
    <col min="4" max="7" width="14.7109375" style="346" customWidth="1"/>
    <col min="8" max="8" width="24.140625" style="346" customWidth="1"/>
    <col min="9" max="16" width="13.7109375" style="346" customWidth="1"/>
    <col min="17" max="17" width="9.140625" style="346" customWidth="1"/>
    <col min="18" max="16384" width="9.140625" style="346"/>
  </cols>
  <sheetData>
    <row r="1" spans="1:16" x14ac:dyDescent="0.25">
      <c r="P1" s="359" t="s">
        <v>203</v>
      </c>
    </row>
    <row r="3" spans="1:16" ht="22.5" x14ac:dyDescent="0.3">
      <c r="B3" s="704" t="s">
        <v>691</v>
      </c>
      <c r="C3" s="704"/>
      <c r="D3" s="704"/>
      <c r="E3" s="704"/>
      <c r="F3" s="704"/>
      <c r="G3" s="704"/>
      <c r="H3" s="704"/>
      <c r="I3" s="704"/>
      <c r="J3" s="704"/>
      <c r="K3" s="704"/>
      <c r="L3" s="704"/>
      <c r="M3" s="704"/>
      <c r="N3" s="704"/>
      <c r="O3" s="704"/>
      <c r="P3" s="704"/>
    </row>
    <row r="5" spans="1:16" ht="16.5" thickBot="1" x14ac:dyDescent="0.3">
      <c r="P5" s="347" t="s">
        <v>3</v>
      </c>
    </row>
    <row r="6" spans="1:16" ht="28.5" customHeight="1" thickBot="1" x14ac:dyDescent="0.3">
      <c r="B6" s="705" t="s">
        <v>692</v>
      </c>
      <c r="C6" s="705" t="s">
        <v>693</v>
      </c>
      <c r="D6" s="705" t="s">
        <v>694</v>
      </c>
      <c r="E6" s="705" t="s">
        <v>695</v>
      </c>
      <c r="F6" s="705" t="s">
        <v>696</v>
      </c>
      <c r="G6" s="705" t="s">
        <v>782</v>
      </c>
      <c r="H6" s="705" t="s">
        <v>697</v>
      </c>
      <c r="I6" s="707" t="s">
        <v>781</v>
      </c>
      <c r="J6" s="708"/>
      <c r="K6" s="708"/>
      <c r="L6" s="708"/>
      <c r="M6" s="708"/>
      <c r="N6" s="708"/>
      <c r="O6" s="708"/>
      <c r="P6" s="709"/>
    </row>
    <row r="7" spans="1:16" ht="36" customHeight="1" thickBot="1" x14ac:dyDescent="0.3">
      <c r="B7" s="706"/>
      <c r="C7" s="706"/>
      <c r="D7" s="706"/>
      <c r="E7" s="706"/>
      <c r="F7" s="706"/>
      <c r="G7" s="706"/>
      <c r="H7" s="706"/>
      <c r="I7" s="348" t="s">
        <v>698</v>
      </c>
      <c r="J7" s="348" t="s">
        <v>699</v>
      </c>
      <c r="K7" s="348" t="s">
        <v>700</v>
      </c>
      <c r="L7" s="348" t="s">
        <v>701</v>
      </c>
      <c r="M7" s="348" t="s">
        <v>702</v>
      </c>
      <c r="N7" s="348" t="s">
        <v>703</v>
      </c>
      <c r="O7" s="348" t="s">
        <v>704</v>
      </c>
      <c r="P7" s="349" t="s">
        <v>705</v>
      </c>
    </row>
    <row r="8" spans="1:16" x14ac:dyDescent="0.25">
      <c r="A8" s="350"/>
      <c r="B8" s="710" t="s">
        <v>53</v>
      </c>
      <c r="C8" s="713" t="s">
        <v>852</v>
      </c>
      <c r="D8" s="716">
        <v>2022</v>
      </c>
      <c r="E8" s="716">
        <v>2022</v>
      </c>
      <c r="F8" s="719" t="s">
        <v>853</v>
      </c>
      <c r="G8" s="701">
        <v>0</v>
      </c>
      <c r="H8" s="444" t="s">
        <v>706</v>
      </c>
      <c r="I8" s="442">
        <v>0</v>
      </c>
      <c r="J8" s="442">
        <v>0</v>
      </c>
      <c r="K8" s="442">
        <v>0</v>
      </c>
      <c r="L8" s="351">
        <v>0</v>
      </c>
      <c r="M8" s="351"/>
      <c r="N8" s="351"/>
      <c r="O8" s="351"/>
      <c r="P8" s="352"/>
    </row>
    <row r="9" spans="1:16" x14ac:dyDescent="0.25">
      <c r="A9" s="350"/>
      <c r="B9" s="711"/>
      <c r="C9" s="714"/>
      <c r="D9" s="717"/>
      <c r="E9" s="717"/>
      <c r="F9" s="720"/>
      <c r="G9" s="702"/>
      <c r="H9" s="444" t="s">
        <v>707</v>
      </c>
      <c r="I9" s="442">
        <v>0</v>
      </c>
      <c r="J9" s="442">
        <v>0</v>
      </c>
      <c r="K9" s="442">
        <v>0</v>
      </c>
      <c r="L9" s="351">
        <v>0</v>
      </c>
      <c r="M9" s="351"/>
      <c r="N9" s="351"/>
      <c r="O9" s="351"/>
      <c r="P9" s="352"/>
    </row>
    <row r="10" spans="1:16" x14ac:dyDescent="0.25">
      <c r="A10" s="350"/>
      <c r="B10" s="711"/>
      <c r="C10" s="714"/>
      <c r="D10" s="717"/>
      <c r="E10" s="717"/>
      <c r="F10" s="720"/>
      <c r="G10" s="702"/>
      <c r="H10" s="444" t="s">
        <v>49</v>
      </c>
      <c r="I10" s="442">
        <v>0</v>
      </c>
      <c r="J10" s="442">
        <v>0</v>
      </c>
      <c r="K10" s="442">
        <v>0</v>
      </c>
      <c r="L10" s="351">
        <v>0</v>
      </c>
      <c r="M10" s="351"/>
      <c r="N10" s="351"/>
      <c r="O10" s="351"/>
      <c r="P10" s="352"/>
    </row>
    <row r="11" spans="1:16" x14ac:dyDescent="0.25">
      <c r="A11" s="350"/>
      <c r="B11" s="711"/>
      <c r="C11" s="714"/>
      <c r="D11" s="717"/>
      <c r="E11" s="717"/>
      <c r="F11" s="720"/>
      <c r="G11" s="702"/>
      <c r="H11" s="444" t="s">
        <v>708</v>
      </c>
      <c r="I11" s="442">
        <v>0</v>
      </c>
      <c r="J11" s="442">
        <v>0</v>
      </c>
      <c r="K11" s="442">
        <v>3600000</v>
      </c>
      <c r="L11" s="351">
        <v>2744000</v>
      </c>
      <c r="M11" s="351"/>
      <c r="N11" s="351"/>
      <c r="O11" s="351"/>
      <c r="P11" s="352"/>
    </row>
    <row r="12" spans="1:16" x14ac:dyDescent="0.25">
      <c r="A12" s="350"/>
      <c r="B12" s="712"/>
      <c r="C12" s="715"/>
      <c r="D12" s="718"/>
      <c r="E12" s="718"/>
      <c r="F12" s="721"/>
      <c r="G12" s="703"/>
      <c r="H12" s="445" t="s">
        <v>709</v>
      </c>
      <c r="I12" s="443">
        <f>SUM(I8:I11)</f>
        <v>0</v>
      </c>
      <c r="J12" s="443">
        <f t="shared" ref="J12:L12" si="0">SUM(J8:J11)</f>
        <v>0</v>
      </c>
      <c r="K12" s="443">
        <f t="shared" si="0"/>
        <v>3600000</v>
      </c>
      <c r="L12" s="443">
        <f t="shared" si="0"/>
        <v>2744000</v>
      </c>
      <c r="M12" s="353"/>
      <c r="N12" s="353"/>
      <c r="O12" s="353"/>
      <c r="P12" s="354"/>
    </row>
    <row r="13" spans="1:16" x14ac:dyDescent="0.25">
      <c r="A13" s="350"/>
      <c r="B13" s="710" t="s">
        <v>54</v>
      </c>
      <c r="C13" s="713" t="s">
        <v>854</v>
      </c>
      <c r="D13" s="716">
        <v>2022</v>
      </c>
      <c r="E13" s="716">
        <v>2022</v>
      </c>
      <c r="F13" s="719">
        <v>1800000</v>
      </c>
      <c r="G13" s="701">
        <v>0</v>
      </c>
      <c r="H13" s="444" t="s">
        <v>706</v>
      </c>
      <c r="I13" s="442">
        <v>0</v>
      </c>
      <c r="J13" s="442">
        <v>0</v>
      </c>
      <c r="K13" s="442">
        <v>0</v>
      </c>
      <c r="L13" s="351">
        <v>0</v>
      </c>
      <c r="M13" s="351"/>
      <c r="N13" s="351"/>
      <c r="O13" s="351"/>
      <c r="P13" s="352"/>
    </row>
    <row r="14" spans="1:16" x14ac:dyDescent="0.25">
      <c r="A14" s="350"/>
      <c r="B14" s="711"/>
      <c r="C14" s="714"/>
      <c r="D14" s="717"/>
      <c r="E14" s="717"/>
      <c r="F14" s="720"/>
      <c r="G14" s="702"/>
      <c r="H14" s="444" t="s">
        <v>707</v>
      </c>
      <c r="I14" s="442">
        <v>0</v>
      </c>
      <c r="J14" s="442">
        <v>0</v>
      </c>
      <c r="K14" s="442">
        <v>0</v>
      </c>
      <c r="L14" s="351">
        <v>0</v>
      </c>
      <c r="M14" s="351"/>
      <c r="N14" s="351"/>
      <c r="O14" s="351"/>
      <c r="P14" s="352"/>
    </row>
    <row r="15" spans="1:16" x14ac:dyDescent="0.25">
      <c r="A15" s="350"/>
      <c r="B15" s="711"/>
      <c r="C15" s="714"/>
      <c r="D15" s="717"/>
      <c r="E15" s="717"/>
      <c r="F15" s="720"/>
      <c r="G15" s="702"/>
      <c r="H15" s="444" t="s">
        <v>49</v>
      </c>
      <c r="I15" s="442">
        <v>0</v>
      </c>
      <c r="J15" s="442">
        <v>0</v>
      </c>
      <c r="K15" s="442">
        <v>0</v>
      </c>
      <c r="L15" s="351">
        <v>0</v>
      </c>
      <c r="M15" s="351"/>
      <c r="N15" s="351"/>
      <c r="O15" s="351"/>
      <c r="P15" s="352"/>
    </row>
    <row r="16" spans="1:16" x14ac:dyDescent="0.25">
      <c r="A16" s="350"/>
      <c r="B16" s="711"/>
      <c r="C16" s="714"/>
      <c r="D16" s="717"/>
      <c r="E16" s="717"/>
      <c r="F16" s="720"/>
      <c r="G16" s="702"/>
      <c r="H16" s="444" t="s">
        <v>708</v>
      </c>
      <c r="I16" s="442">
        <v>1800000</v>
      </c>
      <c r="J16" s="442">
        <v>1020371.4</v>
      </c>
      <c r="K16" s="442">
        <v>1800000</v>
      </c>
      <c r="L16" s="351">
        <v>1316619</v>
      </c>
      <c r="M16" s="351"/>
      <c r="N16" s="351"/>
      <c r="O16" s="351"/>
      <c r="P16" s="352"/>
    </row>
    <row r="17" spans="1:16" x14ac:dyDescent="0.25">
      <c r="A17" s="350"/>
      <c r="B17" s="712"/>
      <c r="C17" s="715"/>
      <c r="D17" s="718"/>
      <c r="E17" s="718"/>
      <c r="F17" s="721"/>
      <c r="G17" s="703"/>
      <c r="H17" s="445" t="s">
        <v>709</v>
      </c>
      <c r="I17" s="443">
        <f>SUM(I13:I16)</f>
        <v>1800000</v>
      </c>
      <c r="J17" s="443">
        <f t="shared" ref="J17:L17" si="1">SUM(J13:J16)</f>
        <v>1020371.4</v>
      </c>
      <c r="K17" s="443">
        <f t="shared" si="1"/>
        <v>1800000</v>
      </c>
      <c r="L17" s="443">
        <f t="shared" si="1"/>
        <v>1316619</v>
      </c>
      <c r="M17" s="353"/>
      <c r="N17" s="353"/>
      <c r="O17" s="353"/>
      <c r="P17" s="354"/>
    </row>
    <row r="18" spans="1:16" x14ac:dyDescent="0.25">
      <c r="A18" s="350"/>
      <c r="B18" s="710" t="s">
        <v>55</v>
      </c>
      <c r="C18" s="713" t="s">
        <v>855</v>
      </c>
      <c r="D18" s="716">
        <v>2022</v>
      </c>
      <c r="E18" s="716">
        <v>2022</v>
      </c>
      <c r="F18" s="719">
        <v>800000</v>
      </c>
      <c r="G18" s="701">
        <v>0</v>
      </c>
      <c r="H18" s="444" t="s">
        <v>706</v>
      </c>
      <c r="I18" s="442">
        <v>0</v>
      </c>
      <c r="J18" s="442">
        <v>0</v>
      </c>
      <c r="K18" s="442">
        <v>0</v>
      </c>
      <c r="L18" s="351">
        <v>0</v>
      </c>
      <c r="M18" s="351"/>
      <c r="N18" s="351"/>
      <c r="O18" s="351"/>
      <c r="P18" s="352"/>
    </row>
    <row r="19" spans="1:16" x14ac:dyDescent="0.25">
      <c r="A19" s="350"/>
      <c r="B19" s="711"/>
      <c r="C19" s="714"/>
      <c r="D19" s="717"/>
      <c r="E19" s="717"/>
      <c r="F19" s="720"/>
      <c r="G19" s="702"/>
      <c r="H19" s="444" t="s">
        <v>707</v>
      </c>
      <c r="I19" s="442">
        <v>0</v>
      </c>
      <c r="J19" s="442">
        <v>0</v>
      </c>
      <c r="K19" s="442">
        <v>0</v>
      </c>
      <c r="L19" s="351">
        <v>0</v>
      </c>
      <c r="M19" s="351"/>
      <c r="N19" s="351"/>
      <c r="O19" s="351"/>
      <c r="P19" s="352"/>
    </row>
    <row r="20" spans="1:16" x14ac:dyDescent="0.25">
      <c r="A20" s="350"/>
      <c r="B20" s="711"/>
      <c r="C20" s="714"/>
      <c r="D20" s="717"/>
      <c r="E20" s="717"/>
      <c r="F20" s="720"/>
      <c r="G20" s="702"/>
      <c r="H20" s="444" t="s">
        <v>49</v>
      </c>
      <c r="I20" s="442">
        <v>0</v>
      </c>
      <c r="J20" s="442">
        <v>0</v>
      </c>
      <c r="K20" s="442">
        <v>0</v>
      </c>
      <c r="L20" s="351">
        <v>0</v>
      </c>
      <c r="M20" s="351"/>
      <c r="N20" s="351"/>
      <c r="O20" s="351"/>
      <c r="P20" s="352"/>
    </row>
    <row r="21" spans="1:16" x14ac:dyDescent="0.25">
      <c r="A21" s="350"/>
      <c r="B21" s="711"/>
      <c r="C21" s="714"/>
      <c r="D21" s="717"/>
      <c r="E21" s="717"/>
      <c r="F21" s="720"/>
      <c r="G21" s="702"/>
      <c r="H21" s="444" t="s">
        <v>708</v>
      </c>
      <c r="I21" s="442">
        <v>800000</v>
      </c>
      <c r="J21" s="442">
        <v>796500</v>
      </c>
      <c r="K21" s="442">
        <v>0</v>
      </c>
      <c r="L21" s="351">
        <v>0</v>
      </c>
      <c r="M21" s="351"/>
      <c r="N21" s="351"/>
      <c r="O21" s="351"/>
      <c r="P21" s="352"/>
    </row>
    <row r="22" spans="1:16" x14ac:dyDescent="0.25">
      <c r="A22" s="350"/>
      <c r="B22" s="712"/>
      <c r="C22" s="715"/>
      <c r="D22" s="718"/>
      <c r="E22" s="718"/>
      <c r="F22" s="721"/>
      <c r="G22" s="703"/>
      <c r="H22" s="445" t="s">
        <v>709</v>
      </c>
      <c r="I22" s="443">
        <v>800000</v>
      </c>
      <c r="J22" s="443">
        <v>796500</v>
      </c>
      <c r="K22" s="443">
        <v>0</v>
      </c>
      <c r="L22" s="353">
        <v>0</v>
      </c>
      <c r="M22" s="353"/>
      <c r="N22" s="353"/>
      <c r="O22" s="353"/>
      <c r="P22" s="354"/>
    </row>
    <row r="23" spans="1:16" x14ac:dyDescent="0.25">
      <c r="A23" s="350"/>
      <c r="B23" s="685"/>
      <c r="C23" s="688"/>
      <c r="D23" s="691"/>
      <c r="E23" s="691"/>
      <c r="F23" s="694"/>
      <c r="G23" s="697"/>
      <c r="H23" s="365" t="s">
        <v>706</v>
      </c>
      <c r="I23" s="351"/>
      <c r="J23" s="351"/>
      <c r="K23" s="351"/>
      <c r="L23" s="351"/>
      <c r="M23" s="351"/>
      <c r="N23" s="351"/>
      <c r="O23" s="351"/>
      <c r="P23" s="352"/>
    </row>
    <row r="24" spans="1:16" x14ac:dyDescent="0.25">
      <c r="A24" s="350"/>
      <c r="B24" s="686"/>
      <c r="C24" s="689"/>
      <c r="D24" s="692"/>
      <c r="E24" s="692"/>
      <c r="F24" s="695"/>
      <c r="G24" s="698"/>
      <c r="H24" s="365" t="s">
        <v>707</v>
      </c>
      <c r="I24" s="351"/>
      <c r="J24" s="351"/>
      <c r="K24" s="351"/>
      <c r="L24" s="351"/>
      <c r="M24" s="351"/>
      <c r="N24" s="351"/>
      <c r="O24" s="351"/>
      <c r="P24" s="352"/>
    </row>
    <row r="25" spans="1:16" x14ac:dyDescent="0.25">
      <c r="A25" s="350"/>
      <c r="B25" s="686"/>
      <c r="C25" s="689"/>
      <c r="D25" s="692"/>
      <c r="E25" s="692"/>
      <c r="F25" s="695"/>
      <c r="G25" s="698"/>
      <c r="H25" s="365" t="s">
        <v>49</v>
      </c>
      <c r="I25" s="351"/>
      <c r="J25" s="351"/>
      <c r="K25" s="351"/>
      <c r="L25" s="351"/>
      <c r="M25" s="351"/>
      <c r="N25" s="351"/>
      <c r="O25" s="351"/>
      <c r="P25" s="352"/>
    </row>
    <row r="26" spans="1:16" x14ac:dyDescent="0.25">
      <c r="A26" s="350"/>
      <c r="B26" s="686"/>
      <c r="C26" s="689"/>
      <c r="D26" s="692"/>
      <c r="E26" s="692"/>
      <c r="F26" s="695"/>
      <c r="G26" s="698"/>
      <c r="H26" s="365" t="s">
        <v>708</v>
      </c>
      <c r="I26" s="351"/>
      <c r="J26" s="351"/>
      <c r="K26" s="351"/>
      <c r="L26" s="351"/>
      <c r="M26" s="351"/>
      <c r="N26" s="351"/>
      <c r="O26" s="351"/>
      <c r="P26" s="352"/>
    </row>
    <row r="27" spans="1:16" x14ac:dyDescent="0.25">
      <c r="A27" s="350"/>
      <c r="B27" s="687"/>
      <c r="C27" s="690"/>
      <c r="D27" s="693"/>
      <c r="E27" s="693"/>
      <c r="F27" s="696"/>
      <c r="G27" s="700"/>
      <c r="H27" s="366" t="s">
        <v>709</v>
      </c>
      <c r="I27" s="353"/>
      <c r="J27" s="353"/>
      <c r="K27" s="353"/>
      <c r="L27" s="353"/>
      <c r="M27" s="353"/>
      <c r="N27" s="353"/>
      <c r="O27" s="353"/>
      <c r="P27" s="354"/>
    </row>
    <row r="28" spans="1:16" x14ac:dyDescent="0.25">
      <c r="A28" s="350"/>
      <c r="B28" s="685"/>
      <c r="C28" s="688"/>
      <c r="D28" s="691"/>
      <c r="E28" s="691"/>
      <c r="F28" s="694"/>
      <c r="G28" s="697"/>
      <c r="H28" s="365" t="s">
        <v>706</v>
      </c>
      <c r="I28" s="351"/>
      <c r="J28" s="351"/>
      <c r="K28" s="351"/>
      <c r="L28" s="351"/>
      <c r="M28" s="351"/>
      <c r="N28" s="351"/>
      <c r="O28" s="351"/>
      <c r="P28" s="352"/>
    </row>
    <row r="29" spans="1:16" x14ac:dyDescent="0.25">
      <c r="A29" s="350"/>
      <c r="B29" s="686"/>
      <c r="C29" s="689"/>
      <c r="D29" s="692"/>
      <c r="E29" s="692"/>
      <c r="F29" s="695"/>
      <c r="G29" s="698"/>
      <c r="H29" s="365" t="s">
        <v>707</v>
      </c>
      <c r="I29" s="351"/>
      <c r="J29" s="351"/>
      <c r="K29" s="351"/>
      <c r="L29" s="351"/>
      <c r="M29" s="351"/>
      <c r="N29" s="351"/>
      <c r="O29" s="351"/>
      <c r="P29" s="352"/>
    </row>
    <row r="30" spans="1:16" x14ac:dyDescent="0.25">
      <c r="A30" s="350"/>
      <c r="B30" s="686"/>
      <c r="C30" s="689"/>
      <c r="D30" s="692"/>
      <c r="E30" s="692"/>
      <c r="F30" s="695"/>
      <c r="G30" s="698"/>
      <c r="H30" s="365" t="s">
        <v>49</v>
      </c>
      <c r="I30" s="351"/>
      <c r="J30" s="351"/>
      <c r="K30" s="351"/>
      <c r="L30" s="351"/>
      <c r="M30" s="351"/>
      <c r="N30" s="351"/>
      <c r="O30" s="351"/>
      <c r="P30" s="352"/>
    </row>
    <row r="31" spans="1:16" x14ac:dyDescent="0.25">
      <c r="A31" s="350"/>
      <c r="B31" s="686"/>
      <c r="C31" s="689"/>
      <c r="D31" s="692"/>
      <c r="E31" s="692"/>
      <c r="F31" s="695"/>
      <c r="G31" s="698"/>
      <c r="H31" s="365" t="s">
        <v>708</v>
      </c>
      <c r="I31" s="351"/>
      <c r="J31" s="351"/>
      <c r="K31" s="351"/>
      <c r="L31" s="351"/>
      <c r="M31" s="351"/>
      <c r="N31" s="351"/>
      <c r="O31" s="351"/>
      <c r="P31" s="352"/>
    </row>
    <row r="32" spans="1:16" ht="16.5" thickBot="1" x14ac:dyDescent="0.3">
      <c r="A32" s="350"/>
      <c r="B32" s="687"/>
      <c r="C32" s="690"/>
      <c r="D32" s="693"/>
      <c r="E32" s="693"/>
      <c r="F32" s="696"/>
      <c r="G32" s="699"/>
      <c r="H32" s="366" t="s">
        <v>709</v>
      </c>
      <c r="I32" s="353"/>
      <c r="J32" s="353"/>
      <c r="K32" s="353"/>
      <c r="L32" s="353"/>
      <c r="M32" s="353"/>
      <c r="N32" s="353"/>
      <c r="O32" s="353"/>
      <c r="P32" s="355"/>
    </row>
    <row r="33" spans="2:16" ht="26.25" customHeight="1" thickBot="1" x14ac:dyDescent="0.3">
      <c r="B33" s="682" t="s">
        <v>710</v>
      </c>
      <c r="C33" s="683"/>
      <c r="D33" s="683"/>
      <c r="E33" s="684"/>
      <c r="F33" s="356"/>
      <c r="G33" s="367"/>
      <c r="H33" s="357"/>
      <c r="I33" s="358">
        <v>2600000</v>
      </c>
      <c r="J33" s="358" t="s">
        <v>856</v>
      </c>
      <c r="K33" s="358">
        <v>5400000</v>
      </c>
      <c r="L33" s="358">
        <f>L12+L17</f>
        <v>4060619</v>
      </c>
      <c r="M33" s="358"/>
      <c r="N33" s="358"/>
      <c r="O33" s="358"/>
      <c r="P33" s="358"/>
    </row>
    <row r="35" spans="2:16" x14ac:dyDescent="0.25">
      <c r="B35" s="346" t="s">
        <v>711</v>
      </c>
    </row>
    <row r="36" spans="2:16" x14ac:dyDescent="0.25">
      <c r="B36" s="346" t="s">
        <v>712</v>
      </c>
    </row>
  </sheetData>
  <mergeCells count="40">
    <mergeCell ref="B18:B22"/>
    <mergeCell ref="C18:C22"/>
    <mergeCell ref="D18:D22"/>
    <mergeCell ref="E18:E22"/>
    <mergeCell ref="F18:F22"/>
    <mergeCell ref="F8:F12"/>
    <mergeCell ref="B13:B17"/>
    <mergeCell ref="C13:C17"/>
    <mergeCell ref="D13:D17"/>
    <mergeCell ref="E13:E17"/>
    <mergeCell ref="F13:F17"/>
    <mergeCell ref="G18:G22"/>
    <mergeCell ref="G13:G17"/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28:F32"/>
    <mergeCell ref="G28:G32"/>
    <mergeCell ref="B23:B27"/>
    <mergeCell ref="C23:C27"/>
    <mergeCell ref="D23:D27"/>
    <mergeCell ref="E23:E27"/>
    <mergeCell ref="F23:F27"/>
    <mergeCell ref="G23:G27"/>
    <mergeCell ref="B33:E33"/>
    <mergeCell ref="B28:B32"/>
    <mergeCell ref="C28:C32"/>
    <mergeCell ref="D28:D32"/>
    <mergeCell ref="E28:E3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G42"/>
  <sheetViews>
    <sheetView showGridLines="0" tabSelected="1" topLeftCell="B1" workbookViewId="0">
      <selection activeCell="L36" sqref="L36"/>
    </sheetView>
  </sheetViews>
  <sheetFormatPr defaultRowHeight="12.75" x14ac:dyDescent="0.2"/>
  <cols>
    <col min="1" max="1" width="1.5703125" style="164" customWidth="1"/>
    <col min="2" max="2" width="39.140625" style="164" customWidth="1"/>
    <col min="3" max="6" width="20.7109375" style="164" customWidth="1"/>
    <col min="7" max="16384" width="9.140625" style="164"/>
  </cols>
  <sheetData>
    <row r="1" spans="2:6" ht="15.75" x14ac:dyDescent="0.25">
      <c r="F1" s="6" t="s">
        <v>211</v>
      </c>
    </row>
    <row r="2" spans="2:6" ht="15.75" customHeight="1" x14ac:dyDescent="0.25">
      <c r="B2" s="497" t="s">
        <v>685</v>
      </c>
      <c r="C2" s="497"/>
      <c r="D2" s="497"/>
      <c r="E2" s="497"/>
      <c r="F2" s="497"/>
    </row>
    <row r="3" spans="2:6" ht="40.5" customHeight="1" x14ac:dyDescent="0.2"/>
    <row r="4" spans="2:6" ht="15.75" x14ac:dyDescent="0.25">
      <c r="B4" s="497" t="s">
        <v>768</v>
      </c>
      <c r="C4" s="497"/>
      <c r="D4" s="497"/>
      <c r="E4" s="497"/>
      <c r="F4" s="497"/>
    </row>
    <row r="5" spans="2:6" ht="13.5" thickBot="1" x14ac:dyDescent="0.25">
      <c r="F5" s="35" t="s">
        <v>3</v>
      </c>
    </row>
    <row r="6" spans="2:6" ht="36" customHeight="1" thickBot="1" x14ac:dyDescent="0.25">
      <c r="B6" s="168" t="s">
        <v>271</v>
      </c>
      <c r="C6" s="167" t="s">
        <v>783</v>
      </c>
      <c r="D6" s="167" t="s">
        <v>784</v>
      </c>
      <c r="E6" s="167" t="s">
        <v>785</v>
      </c>
      <c r="F6" s="167" t="s">
        <v>786</v>
      </c>
    </row>
    <row r="7" spans="2:6" ht="30" customHeight="1" x14ac:dyDescent="0.2">
      <c r="B7" s="165" t="s">
        <v>237</v>
      </c>
      <c r="C7" s="327">
        <v>186051830</v>
      </c>
      <c r="D7" s="327">
        <v>67488117</v>
      </c>
      <c r="E7" s="327"/>
      <c r="F7" s="327"/>
    </row>
    <row r="8" spans="2:6" ht="30" customHeight="1" x14ac:dyDescent="0.2">
      <c r="B8" s="165" t="s">
        <v>272</v>
      </c>
      <c r="C8" s="413">
        <v>31960446</v>
      </c>
      <c r="D8" s="413">
        <v>5179786</v>
      </c>
      <c r="E8" s="330"/>
      <c r="F8" s="330"/>
    </row>
    <row r="9" spans="2:6" ht="30" customHeight="1" thickBot="1" x14ac:dyDescent="0.25">
      <c r="B9" s="166" t="s">
        <v>238</v>
      </c>
      <c r="C9" s="329">
        <v>10431981</v>
      </c>
      <c r="D9" s="329">
        <v>42671191</v>
      </c>
      <c r="E9" s="329"/>
      <c r="F9" s="329"/>
    </row>
    <row r="10" spans="2:6" ht="13.5" customHeight="1" thickTop="1" x14ac:dyDescent="0.2">
      <c r="B10" s="722" t="s">
        <v>264</v>
      </c>
      <c r="C10" s="724">
        <f>SUM(C7:C9)</f>
        <v>228444257</v>
      </c>
      <c r="D10" s="724">
        <f t="shared" ref="D10:F10" si="0">SUM(D7:D9)</f>
        <v>115339094</v>
      </c>
      <c r="E10" s="724">
        <f t="shared" si="0"/>
        <v>0</v>
      </c>
      <c r="F10" s="724">
        <f t="shared" si="0"/>
        <v>0</v>
      </c>
    </row>
    <row r="11" spans="2:6" ht="15" customHeight="1" thickBot="1" x14ac:dyDescent="0.25">
      <c r="B11" s="723"/>
      <c r="C11" s="725"/>
      <c r="D11" s="725"/>
      <c r="E11" s="725"/>
      <c r="F11" s="725"/>
    </row>
    <row r="12" spans="2:6" x14ac:dyDescent="0.2">
      <c r="B12" s="326" t="s">
        <v>579</v>
      </c>
    </row>
    <row r="14" spans="2:6" ht="15.75" x14ac:dyDescent="0.25">
      <c r="B14" s="497" t="s">
        <v>787</v>
      </c>
      <c r="C14" s="497"/>
      <c r="D14" s="497"/>
      <c r="E14" s="497"/>
      <c r="F14" s="497"/>
    </row>
    <row r="15" spans="2:6" ht="13.5" thickBot="1" x14ac:dyDescent="0.25">
      <c r="F15" s="35" t="s">
        <v>3</v>
      </c>
    </row>
    <row r="16" spans="2:6" ht="36" customHeight="1" thickBot="1" x14ac:dyDescent="0.25">
      <c r="B16" s="168" t="s">
        <v>273</v>
      </c>
      <c r="C16" s="167" t="s">
        <v>783</v>
      </c>
      <c r="D16" s="167" t="s">
        <v>784</v>
      </c>
      <c r="E16" s="167" t="s">
        <v>785</v>
      </c>
      <c r="F16" s="167" t="s">
        <v>786</v>
      </c>
    </row>
    <row r="17" spans="1:7" ht="30" customHeight="1" x14ac:dyDescent="0.2">
      <c r="B17" s="165" t="s">
        <v>237</v>
      </c>
      <c r="C17" s="327">
        <v>126704826</v>
      </c>
      <c r="D17" s="327">
        <v>44946189</v>
      </c>
      <c r="E17" s="327"/>
      <c r="F17" s="327"/>
    </row>
    <row r="18" spans="1:7" ht="30" customHeight="1" x14ac:dyDescent="0.2">
      <c r="B18" s="165" t="s">
        <v>272</v>
      </c>
      <c r="C18" s="328"/>
      <c r="D18" s="328"/>
      <c r="E18" s="328"/>
      <c r="F18" s="328"/>
    </row>
    <row r="19" spans="1:7" ht="30" customHeight="1" thickBot="1" x14ac:dyDescent="0.25">
      <c r="B19" s="166" t="s">
        <v>238</v>
      </c>
      <c r="C19" s="329"/>
      <c r="D19" s="329"/>
      <c r="E19" s="329"/>
      <c r="F19" s="329"/>
    </row>
    <row r="20" spans="1:7" ht="13.5" customHeight="1" thickTop="1" x14ac:dyDescent="0.2">
      <c r="B20" s="722" t="s">
        <v>264</v>
      </c>
      <c r="C20" s="724">
        <f>SUM(C17:C19)</f>
        <v>126704826</v>
      </c>
      <c r="D20" s="724">
        <f t="shared" ref="D20:F20" si="1">SUM(D17:D19)</f>
        <v>44946189</v>
      </c>
      <c r="E20" s="724">
        <f t="shared" si="1"/>
        <v>0</v>
      </c>
      <c r="F20" s="724">
        <f t="shared" si="1"/>
        <v>0</v>
      </c>
    </row>
    <row r="21" spans="1:7" ht="15" customHeight="1" thickBot="1" x14ac:dyDescent="0.25">
      <c r="B21" s="723"/>
      <c r="C21" s="725"/>
      <c r="D21" s="725"/>
      <c r="E21" s="725"/>
      <c r="F21" s="725"/>
    </row>
    <row r="22" spans="1:7" ht="15" customHeight="1" x14ac:dyDescent="0.2">
      <c r="B22" s="326" t="s">
        <v>579</v>
      </c>
      <c r="C22" s="345"/>
      <c r="D22" s="345"/>
      <c r="E22" s="345"/>
      <c r="F22" s="345"/>
    </row>
    <row r="23" spans="1:7" ht="10.5" customHeight="1" x14ac:dyDescent="0.2">
      <c r="B23" s="169"/>
      <c r="C23" s="345"/>
      <c r="D23" s="345"/>
      <c r="E23" s="345"/>
      <c r="F23" s="345"/>
    </row>
    <row r="24" spans="1:7" ht="15" customHeight="1" x14ac:dyDescent="0.2">
      <c r="B24" s="726" t="s">
        <v>713</v>
      </c>
      <c r="C24" s="726"/>
      <c r="D24" s="726"/>
      <c r="E24" s="726"/>
      <c r="F24" s="726"/>
    </row>
    <row r="25" spans="1:7" ht="13.5" thickBot="1" x14ac:dyDescent="0.25">
      <c r="E25" s="35"/>
      <c r="F25" s="35" t="s">
        <v>3</v>
      </c>
    </row>
    <row r="26" spans="1:7" ht="48" customHeight="1" thickBot="1" x14ac:dyDescent="0.25">
      <c r="B26" s="363"/>
      <c r="C26" s="371" t="s">
        <v>720</v>
      </c>
      <c r="D26" s="372" t="s">
        <v>715</v>
      </c>
      <c r="E26" s="370" t="s">
        <v>719</v>
      </c>
      <c r="F26" s="226" t="s">
        <v>715</v>
      </c>
    </row>
    <row r="27" spans="1:7" ht="34.5" customHeight="1" thickBot="1" x14ac:dyDescent="0.25">
      <c r="A27" s="178"/>
      <c r="B27" s="364" t="s">
        <v>840</v>
      </c>
      <c r="C27" s="369">
        <v>182</v>
      </c>
      <c r="D27" s="373" t="s">
        <v>841</v>
      </c>
      <c r="E27" s="374">
        <v>0</v>
      </c>
      <c r="F27" s="369">
        <v>0</v>
      </c>
    </row>
    <row r="28" spans="1:7" x14ac:dyDescent="0.2">
      <c r="B28" s="164" t="s">
        <v>579</v>
      </c>
    </row>
    <row r="29" spans="1:7" ht="13.5" thickBot="1" x14ac:dyDescent="0.25">
      <c r="B29" s="360"/>
      <c r="C29" s="360"/>
      <c r="D29" s="360"/>
      <c r="E29" s="360"/>
      <c r="F29" s="35" t="s">
        <v>3</v>
      </c>
    </row>
    <row r="30" spans="1:7" ht="36.75" customHeight="1" thickBot="1" x14ac:dyDescent="0.25">
      <c r="B30" s="727" t="s">
        <v>714</v>
      </c>
      <c r="C30" s="610"/>
      <c r="D30" s="610"/>
      <c r="E30" s="611"/>
      <c r="F30" s="344" t="s">
        <v>716</v>
      </c>
      <c r="G30" s="340"/>
    </row>
    <row r="31" spans="1:7" ht="40.5" customHeight="1" thickBot="1" x14ac:dyDescent="0.25">
      <c r="B31" s="728" t="s">
        <v>848</v>
      </c>
      <c r="C31" s="729"/>
      <c r="D31" s="729"/>
      <c r="E31" s="730"/>
      <c r="F31" s="361" t="s">
        <v>849</v>
      </c>
    </row>
    <row r="32" spans="1:7" ht="40.5" customHeight="1" x14ac:dyDescent="0.2">
      <c r="B32" s="728" t="s">
        <v>850</v>
      </c>
      <c r="C32" s="729"/>
      <c r="D32" s="729"/>
      <c r="E32" s="730"/>
      <c r="F32" s="362" t="s">
        <v>851</v>
      </c>
    </row>
    <row r="33" spans="2:6" ht="40.5" customHeight="1" x14ac:dyDescent="0.2">
      <c r="B33" s="731" t="s">
        <v>843</v>
      </c>
      <c r="C33" s="732"/>
      <c r="D33" s="732"/>
      <c r="E33" s="733"/>
      <c r="F33" s="362">
        <v>154322.22</v>
      </c>
    </row>
    <row r="34" spans="2:6" ht="40.5" customHeight="1" x14ac:dyDescent="0.2">
      <c r="B34" s="735" t="s">
        <v>844</v>
      </c>
      <c r="C34" s="736"/>
      <c r="D34" s="736"/>
      <c r="E34" s="737"/>
      <c r="F34" s="362">
        <v>151435.06</v>
      </c>
    </row>
    <row r="35" spans="2:6" ht="40.5" customHeight="1" x14ac:dyDescent="0.2">
      <c r="B35" s="738" t="s">
        <v>845</v>
      </c>
      <c r="C35" s="739"/>
      <c r="D35" s="739"/>
      <c r="E35" s="740"/>
      <c r="F35" s="362">
        <v>119414.15</v>
      </c>
    </row>
    <row r="36" spans="2:6" ht="40.5" customHeight="1" x14ac:dyDescent="0.2">
      <c r="B36" s="738" t="s">
        <v>846</v>
      </c>
      <c r="C36" s="739"/>
      <c r="D36" s="739"/>
      <c r="E36" s="740"/>
      <c r="F36" s="362">
        <v>73770.759999999995</v>
      </c>
    </row>
    <row r="37" spans="2:6" ht="40.5" customHeight="1" thickBot="1" x14ac:dyDescent="0.25">
      <c r="B37" s="738" t="s">
        <v>847</v>
      </c>
      <c r="C37" s="739"/>
      <c r="D37" s="739"/>
      <c r="E37" s="740"/>
      <c r="F37" s="362">
        <v>71366.48</v>
      </c>
    </row>
    <row r="38" spans="2:6" ht="40.5" customHeight="1" x14ac:dyDescent="0.2">
      <c r="B38" s="741" t="s">
        <v>842</v>
      </c>
      <c r="C38" s="732"/>
      <c r="D38" s="732"/>
      <c r="E38" s="733"/>
      <c r="F38" s="361">
        <v>217705.15</v>
      </c>
    </row>
    <row r="39" spans="2:6" ht="3" customHeight="1" x14ac:dyDescent="0.2"/>
    <row r="40" spans="2:6" ht="12.75" customHeight="1" x14ac:dyDescent="0.2">
      <c r="B40" s="734" t="s">
        <v>718</v>
      </c>
      <c r="C40" s="734"/>
      <c r="D40" s="734"/>
      <c r="E40" s="734"/>
      <c r="F40" s="734"/>
    </row>
    <row r="41" spans="2:6" ht="26.25" customHeight="1" x14ac:dyDescent="0.2">
      <c r="B41" s="734"/>
      <c r="C41" s="734"/>
      <c r="D41" s="734"/>
      <c r="E41" s="734"/>
      <c r="F41" s="734"/>
    </row>
    <row r="42" spans="2:6" ht="15" x14ac:dyDescent="0.25">
      <c r="B42" s="368" t="s">
        <v>717</v>
      </c>
    </row>
  </sheetData>
  <mergeCells count="24">
    <mergeCell ref="B40:F41"/>
    <mergeCell ref="B34:E34"/>
    <mergeCell ref="B35:E35"/>
    <mergeCell ref="B36:E36"/>
    <mergeCell ref="B37:E37"/>
    <mergeCell ref="B38:E38"/>
    <mergeCell ref="B24:F24"/>
    <mergeCell ref="B30:E30"/>
    <mergeCell ref="B31:E31"/>
    <mergeCell ref="B32:E32"/>
    <mergeCell ref="B33:E33"/>
    <mergeCell ref="B14:F14"/>
    <mergeCell ref="B20:B21"/>
    <mergeCell ref="C20:C21"/>
    <mergeCell ref="D20:D21"/>
    <mergeCell ref="E20:E21"/>
    <mergeCell ref="F20:F21"/>
    <mergeCell ref="B2:F2"/>
    <mergeCell ref="B4:F4"/>
    <mergeCell ref="B10:B11"/>
    <mergeCell ref="C10:C11"/>
    <mergeCell ref="D10:D11"/>
    <mergeCell ref="E10:E11"/>
    <mergeCell ref="F10:F11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145"/>
  <sheetViews>
    <sheetView showGridLines="0" topLeftCell="A100" workbookViewId="0">
      <selection activeCell="H145" sqref="H145"/>
    </sheetView>
  </sheetViews>
  <sheetFormatPr defaultRowHeight="15.75" x14ac:dyDescent="0.2"/>
  <cols>
    <col min="1" max="1" width="1.5703125" style="164" customWidth="1"/>
    <col min="2" max="2" width="21.7109375" style="164" customWidth="1"/>
    <col min="3" max="3" width="45.7109375" style="164" customWidth="1"/>
    <col min="4" max="4" width="7.5703125" style="164" customWidth="1"/>
    <col min="5" max="8" width="18.28515625" style="48" customWidth="1"/>
    <col min="9" max="9" width="16.5703125" style="164" customWidth="1"/>
    <col min="10" max="256" width="9.140625" style="164"/>
    <col min="257" max="257" width="2.7109375" style="164" customWidth="1"/>
    <col min="258" max="258" width="21.7109375" style="164" customWidth="1"/>
    <col min="259" max="259" width="45.7109375" style="164" customWidth="1"/>
    <col min="260" max="260" width="7.5703125" style="164" customWidth="1"/>
    <col min="261" max="264" width="15.7109375" style="164" customWidth="1"/>
    <col min="265" max="512" width="9.140625" style="164"/>
    <col min="513" max="513" width="2.7109375" style="164" customWidth="1"/>
    <col min="514" max="514" width="21.7109375" style="164" customWidth="1"/>
    <col min="515" max="515" width="45.7109375" style="164" customWidth="1"/>
    <col min="516" max="516" width="7.5703125" style="164" customWidth="1"/>
    <col min="517" max="520" width="15.7109375" style="164" customWidth="1"/>
    <col min="521" max="768" width="9.140625" style="164"/>
    <col min="769" max="769" width="2.7109375" style="164" customWidth="1"/>
    <col min="770" max="770" width="21.7109375" style="164" customWidth="1"/>
    <col min="771" max="771" width="45.7109375" style="164" customWidth="1"/>
    <col min="772" max="772" width="7.5703125" style="164" customWidth="1"/>
    <col min="773" max="776" width="15.7109375" style="164" customWidth="1"/>
    <col min="777" max="1024" width="9.140625" style="164"/>
    <col min="1025" max="1025" width="2.7109375" style="164" customWidth="1"/>
    <col min="1026" max="1026" width="21.7109375" style="164" customWidth="1"/>
    <col min="1027" max="1027" width="45.7109375" style="164" customWidth="1"/>
    <col min="1028" max="1028" width="7.5703125" style="164" customWidth="1"/>
    <col min="1029" max="1032" width="15.7109375" style="164" customWidth="1"/>
    <col min="1033" max="1280" width="9.140625" style="164"/>
    <col min="1281" max="1281" width="2.7109375" style="164" customWidth="1"/>
    <col min="1282" max="1282" width="21.7109375" style="164" customWidth="1"/>
    <col min="1283" max="1283" width="45.7109375" style="164" customWidth="1"/>
    <col min="1284" max="1284" width="7.5703125" style="164" customWidth="1"/>
    <col min="1285" max="1288" width="15.7109375" style="164" customWidth="1"/>
    <col min="1289" max="1536" width="9.140625" style="164"/>
    <col min="1537" max="1537" width="2.7109375" style="164" customWidth="1"/>
    <col min="1538" max="1538" width="21.7109375" style="164" customWidth="1"/>
    <col min="1539" max="1539" width="45.7109375" style="164" customWidth="1"/>
    <col min="1540" max="1540" width="7.5703125" style="164" customWidth="1"/>
    <col min="1541" max="1544" width="15.7109375" style="164" customWidth="1"/>
    <col min="1545" max="1792" width="9.140625" style="164"/>
    <col min="1793" max="1793" width="2.7109375" style="164" customWidth="1"/>
    <col min="1794" max="1794" width="21.7109375" style="164" customWidth="1"/>
    <col min="1795" max="1795" width="45.7109375" style="164" customWidth="1"/>
    <col min="1796" max="1796" width="7.5703125" style="164" customWidth="1"/>
    <col min="1797" max="1800" width="15.7109375" style="164" customWidth="1"/>
    <col min="1801" max="2048" width="9.140625" style="164"/>
    <col min="2049" max="2049" width="2.7109375" style="164" customWidth="1"/>
    <col min="2050" max="2050" width="21.7109375" style="164" customWidth="1"/>
    <col min="2051" max="2051" width="45.7109375" style="164" customWidth="1"/>
    <col min="2052" max="2052" width="7.5703125" style="164" customWidth="1"/>
    <col min="2053" max="2056" width="15.7109375" style="164" customWidth="1"/>
    <col min="2057" max="2304" width="9.140625" style="164"/>
    <col min="2305" max="2305" width="2.7109375" style="164" customWidth="1"/>
    <col min="2306" max="2306" width="21.7109375" style="164" customWidth="1"/>
    <col min="2307" max="2307" width="45.7109375" style="164" customWidth="1"/>
    <col min="2308" max="2308" width="7.5703125" style="164" customWidth="1"/>
    <col min="2309" max="2312" width="15.7109375" style="164" customWidth="1"/>
    <col min="2313" max="2560" width="9.140625" style="164"/>
    <col min="2561" max="2561" width="2.7109375" style="164" customWidth="1"/>
    <col min="2562" max="2562" width="21.7109375" style="164" customWidth="1"/>
    <col min="2563" max="2563" width="45.7109375" style="164" customWidth="1"/>
    <col min="2564" max="2564" width="7.5703125" style="164" customWidth="1"/>
    <col min="2565" max="2568" width="15.7109375" style="164" customWidth="1"/>
    <col min="2569" max="2816" width="9.140625" style="164"/>
    <col min="2817" max="2817" width="2.7109375" style="164" customWidth="1"/>
    <col min="2818" max="2818" width="21.7109375" style="164" customWidth="1"/>
    <col min="2819" max="2819" width="45.7109375" style="164" customWidth="1"/>
    <col min="2820" max="2820" width="7.5703125" style="164" customWidth="1"/>
    <col min="2821" max="2824" width="15.7109375" style="164" customWidth="1"/>
    <col min="2825" max="3072" width="9.140625" style="164"/>
    <col min="3073" max="3073" width="2.7109375" style="164" customWidth="1"/>
    <col min="3074" max="3074" width="21.7109375" style="164" customWidth="1"/>
    <col min="3075" max="3075" width="45.7109375" style="164" customWidth="1"/>
    <col min="3076" max="3076" width="7.5703125" style="164" customWidth="1"/>
    <col min="3077" max="3080" width="15.7109375" style="164" customWidth="1"/>
    <col min="3081" max="3328" width="9.140625" style="164"/>
    <col min="3329" max="3329" width="2.7109375" style="164" customWidth="1"/>
    <col min="3330" max="3330" width="21.7109375" style="164" customWidth="1"/>
    <col min="3331" max="3331" width="45.7109375" style="164" customWidth="1"/>
    <col min="3332" max="3332" width="7.5703125" style="164" customWidth="1"/>
    <col min="3333" max="3336" width="15.7109375" style="164" customWidth="1"/>
    <col min="3337" max="3584" width="9.140625" style="164"/>
    <col min="3585" max="3585" width="2.7109375" style="164" customWidth="1"/>
    <col min="3586" max="3586" width="21.7109375" style="164" customWidth="1"/>
    <col min="3587" max="3587" width="45.7109375" style="164" customWidth="1"/>
    <col min="3588" max="3588" width="7.5703125" style="164" customWidth="1"/>
    <col min="3589" max="3592" width="15.7109375" style="164" customWidth="1"/>
    <col min="3593" max="3840" width="9.140625" style="164"/>
    <col min="3841" max="3841" width="2.7109375" style="164" customWidth="1"/>
    <col min="3842" max="3842" width="21.7109375" style="164" customWidth="1"/>
    <col min="3843" max="3843" width="45.7109375" style="164" customWidth="1"/>
    <col min="3844" max="3844" width="7.5703125" style="164" customWidth="1"/>
    <col min="3845" max="3848" width="15.7109375" style="164" customWidth="1"/>
    <col min="3849" max="4096" width="9.140625" style="164"/>
    <col min="4097" max="4097" width="2.7109375" style="164" customWidth="1"/>
    <col min="4098" max="4098" width="21.7109375" style="164" customWidth="1"/>
    <col min="4099" max="4099" width="45.7109375" style="164" customWidth="1"/>
    <col min="4100" max="4100" width="7.5703125" style="164" customWidth="1"/>
    <col min="4101" max="4104" width="15.7109375" style="164" customWidth="1"/>
    <col min="4105" max="4352" width="9.140625" style="164"/>
    <col min="4353" max="4353" width="2.7109375" style="164" customWidth="1"/>
    <col min="4354" max="4354" width="21.7109375" style="164" customWidth="1"/>
    <col min="4355" max="4355" width="45.7109375" style="164" customWidth="1"/>
    <col min="4356" max="4356" width="7.5703125" style="164" customWidth="1"/>
    <col min="4357" max="4360" width="15.7109375" style="164" customWidth="1"/>
    <col min="4361" max="4608" width="9.140625" style="164"/>
    <col min="4609" max="4609" width="2.7109375" style="164" customWidth="1"/>
    <col min="4610" max="4610" width="21.7109375" style="164" customWidth="1"/>
    <col min="4611" max="4611" width="45.7109375" style="164" customWidth="1"/>
    <col min="4612" max="4612" width="7.5703125" style="164" customWidth="1"/>
    <col min="4613" max="4616" width="15.7109375" style="164" customWidth="1"/>
    <col min="4617" max="4864" width="9.140625" style="164"/>
    <col min="4865" max="4865" width="2.7109375" style="164" customWidth="1"/>
    <col min="4866" max="4866" width="21.7109375" style="164" customWidth="1"/>
    <col min="4867" max="4867" width="45.7109375" style="164" customWidth="1"/>
    <col min="4868" max="4868" width="7.5703125" style="164" customWidth="1"/>
    <col min="4869" max="4872" width="15.7109375" style="164" customWidth="1"/>
    <col min="4873" max="5120" width="9.140625" style="164"/>
    <col min="5121" max="5121" width="2.7109375" style="164" customWidth="1"/>
    <col min="5122" max="5122" width="21.7109375" style="164" customWidth="1"/>
    <col min="5123" max="5123" width="45.7109375" style="164" customWidth="1"/>
    <col min="5124" max="5124" width="7.5703125" style="164" customWidth="1"/>
    <col min="5125" max="5128" width="15.7109375" style="164" customWidth="1"/>
    <col min="5129" max="5376" width="9.140625" style="164"/>
    <col min="5377" max="5377" width="2.7109375" style="164" customWidth="1"/>
    <col min="5378" max="5378" width="21.7109375" style="164" customWidth="1"/>
    <col min="5379" max="5379" width="45.7109375" style="164" customWidth="1"/>
    <col min="5380" max="5380" width="7.5703125" style="164" customWidth="1"/>
    <col min="5381" max="5384" width="15.7109375" style="164" customWidth="1"/>
    <col min="5385" max="5632" width="9.140625" style="164"/>
    <col min="5633" max="5633" width="2.7109375" style="164" customWidth="1"/>
    <col min="5634" max="5634" width="21.7109375" style="164" customWidth="1"/>
    <col min="5635" max="5635" width="45.7109375" style="164" customWidth="1"/>
    <col min="5636" max="5636" width="7.5703125" style="164" customWidth="1"/>
    <col min="5637" max="5640" width="15.7109375" style="164" customWidth="1"/>
    <col min="5641" max="5888" width="9.140625" style="164"/>
    <col min="5889" max="5889" width="2.7109375" style="164" customWidth="1"/>
    <col min="5890" max="5890" width="21.7109375" style="164" customWidth="1"/>
    <col min="5891" max="5891" width="45.7109375" style="164" customWidth="1"/>
    <col min="5892" max="5892" width="7.5703125" style="164" customWidth="1"/>
    <col min="5893" max="5896" width="15.7109375" style="164" customWidth="1"/>
    <col min="5897" max="6144" width="9.140625" style="164"/>
    <col min="6145" max="6145" width="2.7109375" style="164" customWidth="1"/>
    <col min="6146" max="6146" width="21.7109375" style="164" customWidth="1"/>
    <col min="6147" max="6147" width="45.7109375" style="164" customWidth="1"/>
    <col min="6148" max="6148" width="7.5703125" style="164" customWidth="1"/>
    <col min="6149" max="6152" width="15.7109375" style="164" customWidth="1"/>
    <col min="6153" max="6400" width="9.140625" style="164"/>
    <col min="6401" max="6401" width="2.7109375" style="164" customWidth="1"/>
    <col min="6402" max="6402" width="21.7109375" style="164" customWidth="1"/>
    <col min="6403" max="6403" width="45.7109375" style="164" customWidth="1"/>
    <col min="6404" max="6404" width="7.5703125" style="164" customWidth="1"/>
    <col min="6405" max="6408" width="15.7109375" style="164" customWidth="1"/>
    <col min="6409" max="6656" width="9.140625" style="164"/>
    <col min="6657" max="6657" width="2.7109375" style="164" customWidth="1"/>
    <col min="6658" max="6658" width="21.7109375" style="164" customWidth="1"/>
    <col min="6659" max="6659" width="45.7109375" style="164" customWidth="1"/>
    <col min="6660" max="6660" width="7.5703125" style="164" customWidth="1"/>
    <col min="6661" max="6664" width="15.7109375" style="164" customWidth="1"/>
    <col min="6665" max="6912" width="9.140625" style="164"/>
    <col min="6913" max="6913" width="2.7109375" style="164" customWidth="1"/>
    <col min="6914" max="6914" width="21.7109375" style="164" customWidth="1"/>
    <col min="6915" max="6915" width="45.7109375" style="164" customWidth="1"/>
    <col min="6916" max="6916" width="7.5703125" style="164" customWidth="1"/>
    <col min="6917" max="6920" width="15.7109375" style="164" customWidth="1"/>
    <col min="6921" max="7168" width="9.140625" style="164"/>
    <col min="7169" max="7169" width="2.7109375" style="164" customWidth="1"/>
    <col min="7170" max="7170" width="21.7109375" style="164" customWidth="1"/>
    <col min="7171" max="7171" width="45.7109375" style="164" customWidth="1"/>
    <col min="7172" max="7172" width="7.5703125" style="164" customWidth="1"/>
    <col min="7173" max="7176" width="15.7109375" style="164" customWidth="1"/>
    <col min="7177" max="7424" width="9.140625" style="164"/>
    <col min="7425" max="7425" width="2.7109375" style="164" customWidth="1"/>
    <col min="7426" max="7426" width="21.7109375" style="164" customWidth="1"/>
    <col min="7427" max="7427" width="45.7109375" style="164" customWidth="1"/>
    <col min="7428" max="7428" width="7.5703125" style="164" customWidth="1"/>
    <col min="7429" max="7432" width="15.7109375" style="164" customWidth="1"/>
    <col min="7433" max="7680" width="9.140625" style="164"/>
    <col min="7681" max="7681" width="2.7109375" style="164" customWidth="1"/>
    <col min="7682" max="7682" width="21.7109375" style="164" customWidth="1"/>
    <col min="7683" max="7683" width="45.7109375" style="164" customWidth="1"/>
    <col min="7684" max="7684" width="7.5703125" style="164" customWidth="1"/>
    <col min="7685" max="7688" width="15.7109375" style="164" customWidth="1"/>
    <col min="7689" max="7936" width="9.140625" style="164"/>
    <col min="7937" max="7937" width="2.7109375" style="164" customWidth="1"/>
    <col min="7938" max="7938" width="21.7109375" style="164" customWidth="1"/>
    <col min="7939" max="7939" width="45.7109375" style="164" customWidth="1"/>
    <col min="7940" max="7940" width="7.5703125" style="164" customWidth="1"/>
    <col min="7941" max="7944" width="15.7109375" style="164" customWidth="1"/>
    <col min="7945" max="8192" width="9.140625" style="164"/>
    <col min="8193" max="8193" width="2.7109375" style="164" customWidth="1"/>
    <col min="8194" max="8194" width="21.7109375" style="164" customWidth="1"/>
    <col min="8195" max="8195" width="45.7109375" style="164" customWidth="1"/>
    <col min="8196" max="8196" width="7.5703125" style="164" customWidth="1"/>
    <col min="8197" max="8200" width="15.7109375" style="164" customWidth="1"/>
    <col min="8201" max="8448" width="9.140625" style="164"/>
    <col min="8449" max="8449" width="2.7109375" style="164" customWidth="1"/>
    <col min="8450" max="8450" width="21.7109375" style="164" customWidth="1"/>
    <col min="8451" max="8451" width="45.7109375" style="164" customWidth="1"/>
    <col min="8452" max="8452" width="7.5703125" style="164" customWidth="1"/>
    <col min="8453" max="8456" width="15.7109375" style="164" customWidth="1"/>
    <col min="8457" max="8704" width="9.140625" style="164"/>
    <col min="8705" max="8705" width="2.7109375" style="164" customWidth="1"/>
    <col min="8706" max="8706" width="21.7109375" style="164" customWidth="1"/>
    <col min="8707" max="8707" width="45.7109375" style="164" customWidth="1"/>
    <col min="8708" max="8708" width="7.5703125" style="164" customWidth="1"/>
    <col min="8709" max="8712" width="15.7109375" style="164" customWidth="1"/>
    <col min="8713" max="8960" width="9.140625" style="164"/>
    <col min="8961" max="8961" width="2.7109375" style="164" customWidth="1"/>
    <col min="8962" max="8962" width="21.7109375" style="164" customWidth="1"/>
    <col min="8963" max="8963" width="45.7109375" style="164" customWidth="1"/>
    <col min="8964" max="8964" width="7.5703125" style="164" customWidth="1"/>
    <col min="8965" max="8968" width="15.7109375" style="164" customWidth="1"/>
    <col min="8969" max="9216" width="9.140625" style="164"/>
    <col min="9217" max="9217" width="2.7109375" style="164" customWidth="1"/>
    <col min="9218" max="9218" width="21.7109375" style="164" customWidth="1"/>
    <col min="9219" max="9219" width="45.7109375" style="164" customWidth="1"/>
    <col min="9220" max="9220" width="7.5703125" style="164" customWidth="1"/>
    <col min="9221" max="9224" width="15.7109375" style="164" customWidth="1"/>
    <col min="9225" max="9472" width="9.140625" style="164"/>
    <col min="9473" max="9473" width="2.7109375" style="164" customWidth="1"/>
    <col min="9474" max="9474" width="21.7109375" style="164" customWidth="1"/>
    <col min="9475" max="9475" width="45.7109375" style="164" customWidth="1"/>
    <col min="9476" max="9476" width="7.5703125" style="164" customWidth="1"/>
    <col min="9477" max="9480" width="15.7109375" style="164" customWidth="1"/>
    <col min="9481" max="9728" width="9.140625" style="164"/>
    <col min="9729" max="9729" width="2.7109375" style="164" customWidth="1"/>
    <col min="9730" max="9730" width="21.7109375" style="164" customWidth="1"/>
    <col min="9731" max="9731" width="45.7109375" style="164" customWidth="1"/>
    <col min="9732" max="9732" width="7.5703125" style="164" customWidth="1"/>
    <col min="9733" max="9736" width="15.7109375" style="164" customWidth="1"/>
    <col min="9737" max="9984" width="9.140625" style="164"/>
    <col min="9985" max="9985" width="2.7109375" style="164" customWidth="1"/>
    <col min="9986" max="9986" width="21.7109375" style="164" customWidth="1"/>
    <col min="9987" max="9987" width="45.7109375" style="164" customWidth="1"/>
    <col min="9988" max="9988" width="7.5703125" style="164" customWidth="1"/>
    <col min="9989" max="9992" width="15.7109375" style="164" customWidth="1"/>
    <col min="9993" max="10240" width="9.140625" style="164"/>
    <col min="10241" max="10241" width="2.7109375" style="164" customWidth="1"/>
    <col min="10242" max="10242" width="21.7109375" style="164" customWidth="1"/>
    <col min="10243" max="10243" width="45.7109375" style="164" customWidth="1"/>
    <col min="10244" max="10244" width="7.5703125" style="164" customWidth="1"/>
    <col min="10245" max="10248" width="15.7109375" style="164" customWidth="1"/>
    <col min="10249" max="10496" width="9.140625" style="164"/>
    <col min="10497" max="10497" width="2.7109375" style="164" customWidth="1"/>
    <col min="10498" max="10498" width="21.7109375" style="164" customWidth="1"/>
    <col min="10499" max="10499" width="45.7109375" style="164" customWidth="1"/>
    <col min="10500" max="10500" width="7.5703125" style="164" customWidth="1"/>
    <col min="10501" max="10504" width="15.7109375" style="164" customWidth="1"/>
    <col min="10505" max="10752" width="9.140625" style="164"/>
    <col min="10753" max="10753" width="2.7109375" style="164" customWidth="1"/>
    <col min="10754" max="10754" width="21.7109375" style="164" customWidth="1"/>
    <col min="10755" max="10755" width="45.7109375" style="164" customWidth="1"/>
    <col min="10756" max="10756" width="7.5703125" style="164" customWidth="1"/>
    <col min="10757" max="10760" width="15.7109375" style="164" customWidth="1"/>
    <col min="10761" max="11008" width="9.140625" style="164"/>
    <col min="11009" max="11009" width="2.7109375" style="164" customWidth="1"/>
    <col min="11010" max="11010" width="21.7109375" style="164" customWidth="1"/>
    <col min="11011" max="11011" width="45.7109375" style="164" customWidth="1"/>
    <col min="11012" max="11012" width="7.5703125" style="164" customWidth="1"/>
    <col min="11013" max="11016" width="15.7109375" style="164" customWidth="1"/>
    <col min="11017" max="11264" width="9.140625" style="164"/>
    <col min="11265" max="11265" width="2.7109375" style="164" customWidth="1"/>
    <col min="11266" max="11266" width="21.7109375" style="164" customWidth="1"/>
    <col min="11267" max="11267" width="45.7109375" style="164" customWidth="1"/>
    <col min="11268" max="11268" width="7.5703125" style="164" customWidth="1"/>
    <col min="11269" max="11272" width="15.7109375" style="164" customWidth="1"/>
    <col min="11273" max="11520" width="9.140625" style="164"/>
    <col min="11521" max="11521" width="2.7109375" style="164" customWidth="1"/>
    <col min="11522" max="11522" width="21.7109375" style="164" customWidth="1"/>
    <col min="11523" max="11523" width="45.7109375" style="164" customWidth="1"/>
    <col min="11524" max="11524" width="7.5703125" style="164" customWidth="1"/>
    <col min="11525" max="11528" width="15.7109375" style="164" customWidth="1"/>
    <col min="11529" max="11776" width="9.140625" style="164"/>
    <col min="11777" max="11777" width="2.7109375" style="164" customWidth="1"/>
    <col min="11778" max="11778" width="21.7109375" style="164" customWidth="1"/>
    <col min="11779" max="11779" width="45.7109375" style="164" customWidth="1"/>
    <col min="11780" max="11780" width="7.5703125" style="164" customWidth="1"/>
    <col min="11781" max="11784" width="15.7109375" style="164" customWidth="1"/>
    <col min="11785" max="12032" width="9.140625" style="164"/>
    <col min="12033" max="12033" width="2.7109375" style="164" customWidth="1"/>
    <col min="12034" max="12034" width="21.7109375" style="164" customWidth="1"/>
    <col min="12035" max="12035" width="45.7109375" style="164" customWidth="1"/>
    <col min="12036" max="12036" width="7.5703125" style="164" customWidth="1"/>
    <col min="12037" max="12040" width="15.7109375" style="164" customWidth="1"/>
    <col min="12041" max="12288" width="9.140625" style="164"/>
    <col min="12289" max="12289" width="2.7109375" style="164" customWidth="1"/>
    <col min="12290" max="12290" width="21.7109375" style="164" customWidth="1"/>
    <col min="12291" max="12291" width="45.7109375" style="164" customWidth="1"/>
    <col min="12292" max="12292" width="7.5703125" style="164" customWidth="1"/>
    <col min="12293" max="12296" width="15.7109375" style="164" customWidth="1"/>
    <col min="12297" max="12544" width="9.140625" style="164"/>
    <col min="12545" max="12545" width="2.7109375" style="164" customWidth="1"/>
    <col min="12546" max="12546" width="21.7109375" style="164" customWidth="1"/>
    <col min="12547" max="12547" width="45.7109375" style="164" customWidth="1"/>
    <col min="12548" max="12548" width="7.5703125" style="164" customWidth="1"/>
    <col min="12549" max="12552" width="15.7109375" style="164" customWidth="1"/>
    <col min="12553" max="12800" width="9.140625" style="164"/>
    <col min="12801" max="12801" width="2.7109375" style="164" customWidth="1"/>
    <col min="12802" max="12802" width="21.7109375" style="164" customWidth="1"/>
    <col min="12803" max="12803" width="45.7109375" style="164" customWidth="1"/>
    <col min="12804" max="12804" width="7.5703125" style="164" customWidth="1"/>
    <col min="12805" max="12808" width="15.7109375" style="164" customWidth="1"/>
    <col min="12809" max="13056" width="9.140625" style="164"/>
    <col min="13057" max="13057" width="2.7109375" style="164" customWidth="1"/>
    <col min="13058" max="13058" width="21.7109375" style="164" customWidth="1"/>
    <col min="13059" max="13059" width="45.7109375" style="164" customWidth="1"/>
    <col min="13060" max="13060" width="7.5703125" style="164" customWidth="1"/>
    <col min="13061" max="13064" width="15.7109375" style="164" customWidth="1"/>
    <col min="13065" max="13312" width="9.140625" style="164"/>
    <col min="13313" max="13313" width="2.7109375" style="164" customWidth="1"/>
    <col min="13314" max="13314" width="21.7109375" style="164" customWidth="1"/>
    <col min="13315" max="13315" width="45.7109375" style="164" customWidth="1"/>
    <col min="13316" max="13316" width="7.5703125" style="164" customWidth="1"/>
    <col min="13317" max="13320" width="15.7109375" style="164" customWidth="1"/>
    <col min="13321" max="13568" width="9.140625" style="164"/>
    <col min="13569" max="13569" width="2.7109375" style="164" customWidth="1"/>
    <col min="13570" max="13570" width="21.7109375" style="164" customWidth="1"/>
    <col min="13571" max="13571" width="45.7109375" style="164" customWidth="1"/>
    <col min="13572" max="13572" width="7.5703125" style="164" customWidth="1"/>
    <col min="13573" max="13576" width="15.7109375" style="164" customWidth="1"/>
    <col min="13577" max="13824" width="9.140625" style="164"/>
    <col min="13825" max="13825" width="2.7109375" style="164" customWidth="1"/>
    <col min="13826" max="13826" width="21.7109375" style="164" customWidth="1"/>
    <col min="13827" max="13827" width="45.7109375" style="164" customWidth="1"/>
    <col min="13828" max="13828" width="7.5703125" style="164" customWidth="1"/>
    <col min="13829" max="13832" width="15.7109375" style="164" customWidth="1"/>
    <col min="13833" max="14080" width="9.140625" style="164"/>
    <col min="14081" max="14081" width="2.7109375" style="164" customWidth="1"/>
    <col min="14082" max="14082" width="21.7109375" style="164" customWidth="1"/>
    <col min="14083" max="14083" width="45.7109375" style="164" customWidth="1"/>
    <col min="14084" max="14084" width="7.5703125" style="164" customWidth="1"/>
    <col min="14085" max="14088" width="15.7109375" style="164" customWidth="1"/>
    <col min="14089" max="14336" width="9.140625" style="164"/>
    <col min="14337" max="14337" width="2.7109375" style="164" customWidth="1"/>
    <col min="14338" max="14338" width="21.7109375" style="164" customWidth="1"/>
    <col min="14339" max="14339" width="45.7109375" style="164" customWidth="1"/>
    <col min="14340" max="14340" width="7.5703125" style="164" customWidth="1"/>
    <col min="14341" max="14344" width="15.7109375" style="164" customWidth="1"/>
    <col min="14345" max="14592" width="9.140625" style="164"/>
    <col min="14593" max="14593" width="2.7109375" style="164" customWidth="1"/>
    <col min="14594" max="14594" width="21.7109375" style="164" customWidth="1"/>
    <col min="14595" max="14595" width="45.7109375" style="164" customWidth="1"/>
    <col min="14596" max="14596" width="7.5703125" style="164" customWidth="1"/>
    <col min="14597" max="14600" width="15.7109375" style="164" customWidth="1"/>
    <col min="14601" max="14848" width="9.140625" style="164"/>
    <col min="14849" max="14849" width="2.7109375" style="164" customWidth="1"/>
    <col min="14850" max="14850" width="21.7109375" style="164" customWidth="1"/>
    <col min="14851" max="14851" width="45.7109375" style="164" customWidth="1"/>
    <col min="14852" max="14852" width="7.5703125" style="164" customWidth="1"/>
    <col min="14853" max="14856" width="15.7109375" style="164" customWidth="1"/>
    <col min="14857" max="15104" width="9.140625" style="164"/>
    <col min="15105" max="15105" width="2.7109375" style="164" customWidth="1"/>
    <col min="15106" max="15106" width="21.7109375" style="164" customWidth="1"/>
    <col min="15107" max="15107" width="45.7109375" style="164" customWidth="1"/>
    <col min="15108" max="15108" width="7.5703125" style="164" customWidth="1"/>
    <col min="15109" max="15112" width="15.7109375" style="164" customWidth="1"/>
    <col min="15113" max="15360" width="9.140625" style="164"/>
    <col min="15361" max="15361" width="2.7109375" style="164" customWidth="1"/>
    <col min="15362" max="15362" width="21.7109375" style="164" customWidth="1"/>
    <col min="15363" max="15363" width="45.7109375" style="164" customWidth="1"/>
    <col min="15364" max="15364" width="7.5703125" style="164" customWidth="1"/>
    <col min="15365" max="15368" width="15.7109375" style="164" customWidth="1"/>
    <col min="15369" max="15616" width="9.140625" style="164"/>
    <col min="15617" max="15617" width="2.7109375" style="164" customWidth="1"/>
    <col min="15618" max="15618" width="21.7109375" style="164" customWidth="1"/>
    <col min="15619" max="15619" width="45.7109375" style="164" customWidth="1"/>
    <col min="15620" max="15620" width="7.5703125" style="164" customWidth="1"/>
    <col min="15621" max="15624" width="15.7109375" style="164" customWidth="1"/>
    <col min="15625" max="15872" width="9.140625" style="164"/>
    <col min="15873" max="15873" width="2.7109375" style="164" customWidth="1"/>
    <col min="15874" max="15874" width="21.7109375" style="164" customWidth="1"/>
    <col min="15875" max="15875" width="45.7109375" style="164" customWidth="1"/>
    <col min="15876" max="15876" width="7.5703125" style="164" customWidth="1"/>
    <col min="15877" max="15880" width="15.7109375" style="164" customWidth="1"/>
    <col min="15881" max="16128" width="9.140625" style="164"/>
    <col min="16129" max="16129" width="2.7109375" style="164" customWidth="1"/>
    <col min="16130" max="16130" width="21.7109375" style="164" customWidth="1"/>
    <col min="16131" max="16131" width="45.7109375" style="164" customWidth="1"/>
    <col min="16132" max="16132" width="7.5703125" style="164" customWidth="1"/>
    <col min="16133" max="16136" width="15.7109375" style="164" customWidth="1"/>
    <col min="16137" max="16384" width="9.140625" style="164"/>
  </cols>
  <sheetData>
    <row r="1" spans="1:9" ht="12.75" customHeight="1" x14ac:dyDescent="0.2">
      <c r="H1" s="174"/>
      <c r="I1" s="174" t="s">
        <v>574</v>
      </c>
    </row>
    <row r="2" spans="1:9" ht="17.25" customHeight="1" x14ac:dyDescent="0.2">
      <c r="B2" s="453" t="s">
        <v>773</v>
      </c>
      <c r="C2" s="453"/>
      <c r="D2" s="453"/>
      <c r="E2" s="453"/>
      <c r="F2" s="453"/>
      <c r="G2" s="453"/>
      <c r="H2" s="453"/>
      <c r="I2" s="453"/>
    </row>
    <row r="3" spans="1:9" ht="12" customHeight="1" thickBot="1" x14ac:dyDescent="0.25">
      <c r="E3" s="164"/>
      <c r="F3" s="164"/>
      <c r="G3" s="164"/>
      <c r="H3" s="35"/>
      <c r="I3" s="35" t="s">
        <v>129</v>
      </c>
    </row>
    <row r="4" spans="1:9" ht="24" customHeight="1" x14ac:dyDescent="0.2">
      <c r="B4" s="489" t="s">
        <v>60</v>
      </c>
      <c r="C4" s="491" t="s">
        <v>61</v>
      </c>
      <c r="D4" s="493" t="s">
        <v>85</v>
      </c>
      <c r="E4" s="456" t="s">
        <v>770</v>
      </c>
      <c r="F4" s="458" t="s">
        <v>771</v>
      </c>
      <c r="G4" s="466" t="s">
        <v>799</v>
      </c>
      <c r="H4" s="467"/>
      <c r="I4" s="464" t="s">
        <v>772</v>
      </c>
    </row>
    <row r="5" spans="1:9" ht="28.5" customHeight="1" x14ac:dyDescent="0.2">
      <c r="B5" s="490"/>
      <c r="C5" s="492"/>
      <c r="D5" s="494"/>
      <c r="E5" s="457"/>
      <c r="F5" s="459"/>
      <c r="G5" s="232" t="s">
        <v>67</v>
      </c>
      <c r="H5" s="308" t="s">
        <v>46</v>
      </c>
      <c r="I5" s="465"/>
    </row>
    <row r="6" spans="1:9" ht="12.75" customHeight="1" thickBot="1" x14ac:dyDescent="0.25">
      <c r="B6" s="170">
        <v>1</v>
      </c>
      <c r="C6" s="171">
        <v>2</v>
      </c>
      <c r="D6" s="321">
        <v>3</v>
      </c>
      <c r="E6" s="317">
        <v>4</v>
      </c>
      <c r="F6" s="313">
        <v>5</v>
      </c>
      <c r="G6" s="310">
        <v>6</v>
      </c>
      <c r="H6" s="309">
        <v>7</v>
      </c>
      <c r="I6" s="173">
        <v>8</v>
      </c>
    </row>
    <row r="7" spans="1:9" ht="20.100000000000001" customHeight="1" x14ac:dyDescent="0.2">
      <c r="B7" s="175"/>
      <c r="C7" s="176" t="s">
        <v>62</v>
      </c>
      <c r="D7" s="322"/>
      <c r="E7" s="311"/>
      <c r="F7" s="314"/>
      <c r="G7" s="311"/>
      <c r="H7" s="314"/>
      <c r="I7" s="177"/>
    </row>
    <row r="8" spans="1:9" ht="20.100000000000001" customHeight="1" x14ac:dyDescent="0.2">
      <c r="A8" s="178"/>
      <c r="B8" s="179" t="s">
        <v>274</v>
      </c>
      <c r="C8" s="176" t="s">
        <v>275</v>
      </c>
      <c r="D8" s="319" t="s">
        <v>276</v>
      </c>
      <c r="E8" s="312"/>
      <c r="F8" s="315"/>
      <c r="G8" s="312"/>
      <c r="H8" s="316"/>
      <c r="I8" s="180" t="str">
        <f>IFERROR(H8/G8,"  ")</f>
        <v xml:space="preserve">  </v>
      </c>
    </row>
    <row r="9" spans="1:9" ht="20.100000000000001" customHeight="1" x14ac:dyDescent="0.2">
      <c r="A9" s="178"/>
      <c r="B9" s="485"/>
      <c r="C9" s="181" t="s">
        <v>277</v>
      </c>
      <c r="D9" s="486" t="s">
        <v>278</v>
      </c>
      <c r="E9" s="487">
        <f>E11+E18+E27+E28+E39</f>
        <v>215576</v>
      </c>
      <c r="F9" s="487">
        <f t="shared" ref="F9:H9" si="0">F11+F18+F27+F28+F39</f>
        <v>268026</v>
      </c>
      <c r="G9" s="487">
        <f t="shared" si="0"/>
        <v>271137</v>
      </c>
      <c r="H9" s="487">
        <f t="shared" si="0"/>
        <v>214403</v>
      </c>
      <c r="I9" s="481">
        <f t="shared" ref="I9:I72" si="1">IFERROR(H9/G9,"  ")</f>
        <v>0.79075522706233381</v>
      </c>
    </row>
    <row r="10" spans="1:9" ht="13.5" customHeight="1" x14ac:dyDescent="0.2">
      <c r="A10" s="178"/>
      <c r="B10" s="485"/>
      <c r="C10" s="182" t="s">
        <v>279</v>
      </c>
      <c r="D10" s="486"/>
      <c r="E10" s="488"/>
      <c r="F10" s="488"/>
      <c r="G10" s="488"/>
      <c r="H10" s="488"/>
      <c r="I10" s="482" t="str">
        <f t="shared" si="1"/>
        <v xml:space="preserve">  </v>
      </c>
    </row>
    <row r="11" spans="1:9" ht="20.100000000000001" customHeight="1" x14ac:dyDescent="0.2">
      <c r="A11" s="178"/>
      <c r="B11" s="485" t="s">
        <v>280</v>
      </c>
      <c r="C11" s="183" t="s">
        <v>281</v>
      </c>
      <c r="D11" s="486" t="s">
        <v>282</v>
      </c>
      <c r="E11" s="487">
        <f>E13+E14+E15+E16+E17</f>
        <v>1371</v>
      </c>
      <c r="F11" s="487">
        <f t="shared" ref="F11:H11" si="2">F13+F14+F15+F16+F17</f>
        <v>9200</v>
      </c>
      <c r="G11" s="487">
        <f t="shared" si="2"/>
        <v>9500</v>
      </c>
      <c r="H11" s="487">
        <f t="shared" si="2"/>
        <v>6383</v>
      </c>
      <c r="I11" s="481">
        <f t="shared" si="1"/>
        <v>0.67189473684210521</v>
      </c>
    </row>
    <row r="12" spans="1:9" ht="12.75" customHeight="1" x14ac:dyDescent="0.2">
      <c r="A12" s="178"/>
      <c r="B12" s="485"/>
      <c r="C12" s="184" t="s">
        <v>283</v>
      </c>
      <c r="D12" s="486"/>
      <c r="E12" s="488"/>
      <c r="F12" s="488"/>
      <c r="G12" s="488"/>
      <c r="H12" s="488"/>
      <c r="I12" s="482" t="str">
        <f t="shared" si="1"/>
        <v xml:space="preserve">  </v>
      </c>
    </row>
    <row r="13" spans="1:9" ht="20.100000000000001" customHeight="1" x14ac:dyDescent="0.2">
      <c r="A13" s="178"/>
      <c r="B13" s="179" t="s">
        <v>86</v>
      </c>
      <c r="C13" s="185" t="s">
        <v>130</v>
      </c>
      <c r="D13" s="319" t="s">
        <v>284</v>
      </c>
      <c r="E13" s="281"/>
      <c r="F13" s="282"/>
      <c r="G13" s="281"/>
      <c r="H13" s="282"/>
      <c r="I13" s="187" t="str">
        <f t="shared" si="1"/>
        <v xml:space="preserve">  </v>
      </c>
    </row>
    <row r="14" spans="1:9" ht="25.5" customHeight="1" x14ac:dyDescent="0.2">
      <c r="A14" s="178"/>
      <c r="B14" s="179" t="s">
        <v>285</v>
      </c>
      <c r="C14" s="185" t="s">
        <v>286</v>
      </c>
      <c r="D14" s="319" t="s">
        <v>287</v>
      </c>
      <c r="E14" s="281">
        <v>1371</v>
      </c>
      <c r="F14" s="282">
        <v>9200</v>
      </c>
      <c r="G14" s="281">
        <v>9500</v>
      </c>
      <c r="H14" s="282">
        <v>6383</v>
      </c>
      <c r="I14" s="187">
        <f t="shared" si="1"/>
        <v>0.67189473684210521</v>
      </c>
    </row>
    <row r="15" spans="1:9" ht="20.100000000000001" customHeight="1" x14ac:dyDescent="0.2">
      <c r="A15" s="178"/>
      <c r="B15" s="179" t="s">
        <v>94</v>
      </c>
      <c r="C15" s="185" t="s">
        <v>288</v>
      </c>
      <c r="D15" s="319" t="s">
        <v>289</v>
      </c>
      <c r="E15" s="281"/>
      <c r="F15" s="282"/>
      <c r="G15" s="281"/>
      <c r="H15" s="282"/>
      <c r="I15" s="187" t="str">
        <f t="shared" si="1"/>
        <v xml:space="preserve">  </v>
      </c>
    </row>
    <row r="16" spans="1:9" ht="25.5" customHeight="1" x14ac:dyDescent="0.2">
      <c r="A16" s="178"/>
      <c r="B16" s="179" t="s">
        <v>290</v>
      </c>
      <c r="C16" s="185" t="s">
        <v>291</v>
      </c>
      <c r="D16" s="319" t="s">
        <v>292</v>
      </c>
      <c r="E16" s="281"/>
      <c r="F16" s="282"/>
      <c r="G16" s="281"/>
      <c r="H16" s="282"/>
      <c r="I16" s="187" t="str">
        <f t="shared" si="1"/>
        <v xml:space="preserve">  </v>
      </c>
    </row>
    <row r="17" spans="1:9" ht="20.100000000000001" customHeight="1" x14ac:dyDescent="0.2">
      <c r="A17" s="178"/>
      <c r="B17" s="179" t="s">
        <v>95</v>
      </c>
      <c r="C17" s="185" t="s">
        <v>293</v>
      </c>
      <c r="D17" s="319" t="s">
        <v>294</v>
      </c>
      <c r="E17" s="281"/>
      <c r="F17" s="282"/>
      <c r="G17" s="281"/>
      <c r="H17" s="282"/>
      <c r="I17" s="187" t="str">
        <f t="shared" si="1"/>
        <v xml:space="preserve">  </v>
      </c>
    </row>
    <row r="18" spans="1:9" ht="20.100000000000001" customHeight="1" x14ac:dyDescent="0.2">
      <c r="A18" s="178"/>
      <c r="B18" s="485" t="s">
        <v>295</v>
      </c>
      <c r="C18" s="183" t="s">
        <v>296</v>
      </c>
      <c r="D18" s="486" t="s">
        <v>297</v>
      </c>
      <c r="E18" s="487">
        <f>E20+E21+E22+E23+E24+E25+E26</f>
        <v>213477</v>
      </c>
      <c r="F18" s="487">
        <f t="shared" ref="F18:H18" si="3">F20+F21+F22+F23+F24+F25+F26</f>
        <v>257076</v>
      </c>
      <c r="G18" s="487">
        <f t="shared" si="3"/>
        <v>260027</v>
      </c>
      <c r="H18" s="487">
        <f t="shared" si="3"/>
        <v>207176</v>
      </c>
      <c r="I18" s="481">
        <f t="shared" si="1"/>
        <v>0.7967480300122679</v>
      </c>
    </row>
    <row r="19" spans="1:9" ht="12.75" customHeight="1" x14ac:dyDescent="0.2">
      <c r="A19" s="178"/>
      <c r="B19" s="485"/>
      <c r="C19" s="184" t="s">
        <v>298</v>
      </c>
      <c r="D19" s="486"/>
      <c r="E19" s="488"/>
      <c r="F19" s="488"/>
      <c r="G19" s="488"/>
      <c r="H19" s="488"/>
      <c r="I19" s="482" t="str">
        <f t="shared" si="1"/>
        <v xml:space="preserve">  </v>
      </c>
    </row>
    <row r="20" spans="1:9" ht="20.100000000000001" customHeight="1" x14ac:dyDescent="0.2">
      <c r="A20" s="178"/>
      <c r="B20" s="179" t="s">
        <v>299</v>
      </c>
      <c r="C20" s="185" t="s">
        <v>300</v>
      </c>
      <c r="D20" s="319" t="s">
        <v>301</v>
      </c>
      <c r="E20" s="281">
        <v>107722</v>
      </c>
      <c r="F20" s="282">
        <v>151000</v>
      </c>
      <c r="G20" s="281">
        <v>147800</v>
      </c>
      <c r="H20" s="282">
        <v>104416</v>
      </c>
      <c r="I20" s="187">
        <f t="shared" si="1"/>
        <v>0.70646820027063595</v>
      </c>
    </row>
    <row r="21" spans="1:9" ht="20.100000000000001" customHeight="1" x14ac:dyDescent="0.2">
      <c r="B21" s="188" t="s">
        <v>96</v>
      </c>
      <c r="C21" s="185" t="s">
        <v>302</v>
      </c>
      <c r="D21" s="319" t="s">
        <v>303</v>
      </c>
      <c r="E21" s="281">
        <v>58897</v>
      </c>
      <c r="F21" s="282">
        <v>81868</v>
      </c>
      <c r="G21" s="281">
        <v>88968</v>
      </c>
      <c r="H21" s="282">
        <v>77595</v>
      </c>
      <c r="I21" s="187">
        <f t="shared" si="1"/>
        <v>0.87216752090639327</v>
      </c>
    </row>
    <row r="22" spans="1:9" ht="20.100000000000001" customHeight="1" x14ac:dyDescent="0.2">
      <c r="B22" s="188" t="s">
        <v>97</v>
      </c>
      <c r="C22" s="185" t="s">
        <v>304</v>
      </c>
      <c r="D22" s="319" t="s">
        <v>305</v>
      </c>
      <c r="E22" s="281">
        <v>7807</v>
      </c>
      <c r="F22" s="282">
        <v>11300</v>
      </c>
      <c r="G22" s="281">
        <v>11300</v>
      </c>
      <c r="H22" s="282">
        <v>7807</v>
      </c>
      <c r="I22" s="187">
        <f t="shared" si="1"/>
        <v>0.69088495575221243</v>
      </c>
    </row>
    <row r="23" spans="1:9" ht="25.5" customHeight="1" x14ac:dyDescent="0.2">
      <c r="B23" s="188" t="s">
        <v>306</v>
      </c>
      <c r="C23" s="185" t="s">
        <v>307</v>
      </c>
      <c r="D23" s="319" t="s">
        <v>308</v>
      </c>
      <c r="E23" s="281">
        <v>38349</v>
      </c>
      <c r="F23" s="282">
        <v>12300</v>
      </c>
      <c r="G23" s="281">
        <v>11300</v>
      </c>
      <c r="H23" s="282">
        <v>16698</v>
      </c>
      <c r="I23" s="187">
        <f t="shared" si="1"/>
        <v>1.4776991150442478</v>
      </c>
    </row>
    <row r="24" spans="1:9" ht="25.5" customHeight="1" x14ac:dyDescent="0.2">
      <c r="B24" s="188" t="s">
        <v>309</v>
      </c>
      <c r="C24" s="185" t="s">
        <v>310</v>
      </c>
      <c r="D24" s="319" t="s">
        <v>311</v>
      </c>
      <c r="E24" s="281">
        <v>702</v>
      </c>
      <c r="F24" s="282">
        <v>608</v>
      </c>
      <c r="G24" s="281">
        <v>659</v>
      </c>
      <c r="H24" s="282">
        <v>660</v>
      </c>
      <c r="I24" s="187">
        <f t="shared" si="1"/>
        <v>1.0015174506828528</v>
      </c>
    </row>
    <row r="25" spans="1:9" ht="25.5" customHeight="1" x14ac:dyDescent="0.2">
      <c r="B25" s="188" t="s">
        <v>312</v>
      </c>
      <c r="C25" s="185" t="s">
        <v>313</v>
      </c>
      <c r="D25" s="319" t="s">
        <v>314</v>
      </c>
      <c r="E25" s="281"/>
      <c r="F25" s="282"/>
      <c r="G25" s="281"/>
      <c r="H25" s="282"/>
      <c r="I25" s="187" t="str">
        <f t="shared" si="1"/>
        <v xml:space="preserve">  </v>
      </c>
    </row>
    <row r="26" spans="1:9" ht="25.5" customHeight="1" x14ac:dyDescent="0.2">
      <c r="B26" s="188" t="s">
        <v>312</v>
      </c>
      <c r="C26" s="185" t="s">
        <v>315</v>
      </c>
      <c r="D26" s="319" t="s">
        <v>316</v>
      </c>
      <c r="E26" s="281"/>
      <c r="F26" s="282"/>
      <c r="G26" s="281"/>
      <c r="H26" s="282"/>
      <c r="I26" s="187" t="str">
        <f t="shared" si="1"/>
        <v xml:space="preserve">  </v>
      </c>
    </row>
    <row r="27" spans="1:9" ht="20.100000000000001" customHeight="1" x14ac:dyDescent="0.2">
      <c r="A27" s="178"/>
      <c r="B27" s="179" t="s">
        <v>317</v>
      </c>
      <c r="C27" s="185" t="s">
        <v>318</v>
      </c>
      <c r="D27" s="319" t="s">
        <v>319</v>
      </c>
      <c r="E27" s="281"/>
      <c r="F27" s="282"/>
      <c r="G27" s="281"/>
      <c r="H27" s="282"/>
      <c r="I27" s="187" t="str">
        <f t="shared" si="1"/>
        <v xml:space="preserve">  </v>
      </c>
    </row>
    <row r="28" spans="1:9" ht="25.5" customHeight="1" x14ac:dyDescent="0.2">
      <c r="A28" s="178"/>
      <c r="B28" s="485" t="s">
        <v>320</v>
      </c>
      <c r="C28" s="183" t="s">
        <v>321</v>
      </c>
      <c r="D28" s="486" t="s">
        <v>322</v>
      </c>
      <c r="E28" s="487">
        <f>E30+E31+E32+E33+E34+E35+E36+E37+E38</f>
        <v>728</v>
      </c>
      <c r="F28" s="487">
        <f>F30+F31+F32+F33+F34+F35+F36+F37+F38</f>
        <v>650</v>
      </c>
      <c r="G28" s="487">
        <f>G30+G31+G32+G33+G34+G35+G36+G37+G38</f>
        <v>410</v>
      </c>
      <c r="H28" s="487">
        <f t="shared" ref="H28" si="4">H30+H31+H32+H33+H34+H35+H36+H37+H38</f>
        <v>844</v>
      </c>
      <c r="I28" s="481">
        <f t="shared" si="1"/>
        <v>2.0585365853658537</v>
      </c>
    </row>
    <row r="29" spans="1:9" ht="22.5" customHeight="1" x14ac:dyDescent="0.2">
      <c r="A29" s="178"/>
      <c r="B29" s="485"/>
      <c r="C29" s="184" t="s">
        <v>323</v>
      </c>
      <c r="D29" s="486"/>
      <c r="E29" s="488"/>
      <c r="F29" s="488"/>
      <c r="G29" s="488"/>
      <c r="H29" s="488"/>
      <c r="I29" s="482" t="str">
        <f t="shared" si="1"/>
        <v xml:space="preserve">  </v>
      </c>
    </row>
    <row r="30" spans="1:9" ht="25.5" customHeight="1" x14ac:dyDescent="0.2">
      <c r="A30" s="178"/>
      <c r="B30" s="179" t="s">
        <v>324</v>
      </c>
      <c r="C30" s="185" t="s">
        <v>325</v>
      </c>
      <c r="D30" s="319" t="s">
        <v>326</v>
      </c>
      <c r="E30" s="281"/>
      <c r="F30" s="282"/>
      <c r="G30" s="281"/>
      <c r="H30" s="282"/>
      <c r="I30" s="187" t="str">
        <f t="shared" si="1"/>
        <v xml:space="preserve">  </v>
      </c>
    </row>
    <row r="31" spans="1:9" ht="25.5" customHeight="1" x14ac:dyDescent="0.2">
      <c r="B31" s="188" t="s">
        <v>327</v>
      </c>
      <c r="C31" s="185" t="s">
        <v>328</v>
      </c>
      <c r="D31" s="319" t="s">
        <v>329</v>
      </c>
      <c r="E31" s="281"/>
      <c r="F31" s="282"/>
      <c r="G31" s="281"/>
      <c r="H31" s="282"/>
      <c r="I31" s="187" t="str">
        <f t="shared" si="1"/>
        <v xml:space="preserve">  </v>
      </c>
    </row>
    <row r="32" spans="1:9" ht="35.25" customHeight="1" x14ac:dyDescent="0.2">
      <c r="B32" s="188" t="s">
        <v>330</v>
      </c>
      <c r="C32" s="185" t="s">
        <v>331</v>
      </c>
      <c r="D32" s="319" t="s">
        <v>332</v>
      </c>
      <c r="E32" s="281"/>
      <c r="F32" s="282"/>
      <c r="G32" s="281"/>
      <c r="H32" s="282"/>
      <c r="I32" s="187" t="str">
        <f t="shared" si="1"/>
        <v xml:space="preserve">  </v>
      </c>
    </row>
    <row r="33" spans="1:9" ht="35.25" customHeight="1" x14ac:dyDescent="0.2">
      <c r="B33" s="188" t="s">
        <v>333</v>
      </c>
      <c r="C33" s="185" t="s">
        <v>334</v>
      </c>
      <c r="D33" s="319" t="s">
        <v>335</v>
      </c>
      <c r="E33" s="281"/>
      <c r="F33" s="282"/>
      <c r="G33" s="281"/>
      <c r="H33" s="282"/>
      <c r="I33" s="187" t="str">
        <f t="shared" si="1"/>
        <v xml:space="preserve">  </v>
      </c>
    </row>
    <row r="34" spans="1:9" ht="25.5" customHeight="1" x14ac:dyDescent="0.2">
      <c r="B34" s="188" t="s">
        <v>336</v>
      </c>
      <c r="C34" s="185" t="s">
        <v>337</v>
      </c>
      <c r="D34" s="319" t="s">
        <v>338</v>
      </c>
      <c r="E34" s="281"/>
      <c r="F34" s="282"/>
      <c r="G34" s="281"/>
      <c r="H34" s="282"/>
      <c r="I34" s="187" t="str">
        <f t="shared" si="1"/>
        <v xml:space="preserve">  </v>
      </c>
    </row>
    <row r="35" spans="1:9" ht="25.5" customHeight="1" x14ac:dyDescent="0.2">
      <c r="B35" s="188" t="s">
        <v>336</v>
      </c>
      <c r="C35" s="185" t="s">
        <v>339</v>
      </c>
      <c r="D35" s="319" t="s">
        <v>340</v>
      </c>
      <c r="E35" s="281"/>
      <c r="F35" s="282"/>
      <c r="G35" s="281"/>
      <c r="H35" s="282"/>
      <c r="I35" s="187" t="str">
        <f t="shared" si="1"/>
        <v xml:space="preserve">  </v>
      </c>
    </row>
    <row r="36" spans="1:9" ht="39" customHeight="1" x14ac:dyDescent="0.2">
      <c r="B36" s="188" t="s">
        <v>131</v>
      </c>
      <c r="C36" s="185" t="s">
        <v>341</v>
      </c>
      <c r="D36" s="319" t="s">
        <v>342</v>
      </c>
      <c r="E36" s="281"/>
      <c r="F36" s="282"/>
      <c r="G36" s="281"/>
      <c r="H36" s="282"/>
      <c r="I36" s="187" t="str">
        <f t="shared" si="1"/>
        <v xml:space="preserve">  </v>
      </c>
    </row>
    <row r="37" spans="1:9" ht="25.5" customHeight="1" x14ac:dyDescent="0.2">
      <c r="B37" s="188" t="s">
        <v>132</v>
      </c>
      <c r="C37" s="185" t="s">
        <v>343</v>
      </c>
      <c r="D37" s="319" t="s">
        <v>344</v>
      </c>
      <c r="E37" s="281"/>
      <c r="F37" s="282"/>
      <c r="G37" s="281"/>
      <c r="H37" s="282"/>
      <c r="I37" s="187" t="str">
        <f t="shared" si="1"/>
        <v xml:space="preserve">  </v>
      </c>
    </row>
    <row r="38" spans="1:9" ht="25.5" customHeight="1" x14ac:dyDescent="0.2">
      <c r="B38" s="188" t="s">
        <v>345</v>
      </c>
      <c r="C38" s="185" t="s">
        <v>346</v>
      </c>
      <c r="D38" s="319" t="s">
        <v>347</v>
      </c>
      <c r="E38" s="281">
        <v>728</v>
      </c>
      <c r="F38" s="282">
        <v>650</v>
      </c>
      <c r="G38" s="281">
        <v>410</v>
      </c>
      <c r="H38" s="282">
        <v>844</v>
      </c>
      <c r="I38" s="187">
        <f t="shared" si="1"/>
        <v>2.0585365853658537</v>
      </c>
    </row>
    <row r="39" spans="1:9" ht="25.5" customHeight="1" x14ac:dyDescent="0.2">
      <c r="B39" s="188" t="s">
        <v>348</v>
      </c>
      <c r="C39" s="185" t="s">
        <v>349</v>
      </c>
      <c r="D39" s="319" t="s">
        <v>350</v>
      </c>
      <c r="E39" s="281"/>
      <c r="F39" s="282">
        <v>1100</v>
      </c>
      <c r="G39" s="281">
        <v>1200</v>
      </c>
      <c r="H39" s="282"/>
      <c r="I39" s="187">
        <f t="shared" si="1"/>
        <v>0</v>
      </c>
    </row>
    <row r="40" spans="1:9" ht="20.100000000000001" customHeight="1" x14ac:dyDescent="0.2">
      <c r="A40" s="178"/>
      <c r="B40" s="179">
        <v>288</v>
      </c>
      <c r="C40" s="176" t="s">
        <v>351</v>
      </c>
      <c r="D40" s="319" t="s">
        <v>352</v>
      </c>
      <c r="E40" s="378">
        <v>9002</v>
      </c>
      <c r="F40" s="379">
        <v>12000</v>
      </c>
      <c r="G40" s="378">
        <v>10000</v>
      </c>
      <c r="H40" s="379">
        <v>9002</v>
      </c>
      <c r="I40" s="187">
        <f t="shared" si="1"/>
        <v>0.9002</v>
      </c>
    </row>
    <row r="41" spans="1:9" ht="20.100000000000001" customHeight="1" x14ac:dyDescent="0.2">
      <c r="A41" s="178"/>
      <c r="B41" s="485"/>
      <c r="C41" s="181" t="s">
        <v>353</v>
      </c>
      <c r="D41" s="486" t="s">
        <v>354</v>
      </c>
      <c r="E41" s="487">
        <f>E43+E49+E50+E57+E62+E72+E73</f>
        <v>427153</v>
      </c>
      <c r="F41" s="487">
        <f t="shared" ref="F41:H41" si="5">F43+F49+F50+F57+F62+F72+F73</f>
        <v>321838</v>
      </c>
      <c r="G41" s="487">
        <f t="shared" ref="G41" si="6">G43+G49+G50+G57+G62+G72+G73</f>
        <v>290752</v>
      </c>
      <c r="H41" s="487">
        <f t="shared" si="5"/>
        <v>332093</v>
      </c>
      <c r="I41" s="481">
        <f t="shared" si="1"/>
        <v>1.1421864681928242</v>
      </c>
    </row>
    <row r="42" spans="1:9" ht="12.75" customHeight="1" x14ac:dyDescent="0.2">
      <c r="A42" s="178"/>
      <c r="B42" s="485"/>
      <c r="C42" s="182" t="s">
        <v>355</v>
      </c>
      <c r="D42" s="486"/>
      <c r="E42" s="488"/>
      <c r="F42" s="488"/>
      <c r="G42" s="488"/>
      <c r="H42" s="488"/>
      <c r="I42" s="482" t="str">
        <f t="shared" si="1"/>
        <v xml:space="preserve">  </v>
      </c>
    </row>
    <row r="43" spans="1:9" ht="25.5" customHeight="1" x14ac:dyDescent="0.2">
      <c r="B43" s="188" t="s">
        <v>356</v>
      </c>
      <c r="C43" s="185" t="s">
        <v>357</v>
      </c>
      <c r="D43" s="319" t="s">
        <v>358</v>
      </c>
      <c r="E43" s="281">
        <f>E44+E45+E46+E47+E48</f>
        <v>57101</v>
      </c>
      <c r="F43" s="281">
        <f t="shared" ref="F43:H43" si="7">F44+F45+F46+F47+F48</f>
        <v>36600</v>
      </c>
      <c r="G43" s="281">
        <f t="shared" si="7"/>
        <v>11100</v>
      </c>
      <c r="H43" s="281">
        <f t="shared" si="7"/>
        <v>8647</v>
      </c>
      <c r="I43" s="187">
        <f t="shared" si="1"/>
        <v>0.77900900900900905</v>
      </c>
    </row>
    <row r="44" spans="1:9" ht="20.100000000000001" customHeight="1" x14ac:dyDescent="0.2">
      <c r="B44" s="188">
        <v>10</v>
      </c>
      <c r="C44" s="185" t="s">
        <v>359</v>
      </c>
      <c r="D44" s="319" t="s">
        <v>360</v>
      </c>
      <c r="E44" s="281">
        <v>6730</v>
      </c>
      <c r="F44" s="282">
        <v>6500</v>
      </c>
      <c r="G44" s="281">
        <v>7100</v>
      </c>
      <c r="H44" s="282">
        <v>7233</v>
      </c>
      <c r="I44" s="187">
        <f t="shared" si="1"/>
        <v>1.0187323943661972</v>
      </c>
    </row>
    <row r="45" spans="1:9" ht="20.100000000000001" customHeight="1" x14ac:dyDescent="0.2">
      <c r="B45" s="188" t="s">
        <v>361</v>
      </c>
      <c r="C45" s="185" t="s">
        <v>362</v>
      </c>
      <c r="D45" s="319" t="s">
        <v>363</v>
      </c>
      <c r="E45" s="281"/>
      <c r="F45" s="282"/>
      <c r="G45" s="281"/>
      <c r="H45" s="282"/>
      <c r="I45" s="187" t="str">
        <f t="shared" si="1"/>
        <v xml:space="preserve">  </v>
      </c>
    </row>
    <row r="46" spans="1:9" ht="20.100000000000001" customHeight="1" x14ac:dyDescent="0.2">
      <c r="B46" s="188">
        <v>13</v>
      </c>
      <c r="C46" s="185" t="s">
        <v>364</v>
      </c>
      <c r="D46" s="319" t="s">
        <v>365</v>
      </c>
      <c r="E46" s="281"/>
      <c r="F46" s="282"/>
      <c r="G46" s="281"/>
      <c r="H46" s="282"/>
      <c r="I46" s="187" t="str">
        <f t="shared" si="1"/>
        <v xml:space="preserve">  </v>
      </c>
    </row>
    <row r="47" spans="1:9" ht="20.100000000000001" customHeight="1" x14ac:dyDescent="0.2">
      <c r="B47" s="188" t="s">
        <v>366</v>
      </c>
      <c r="C47" s="185" t="s">
        <v>367</v>
      </c>
      <c r="D47" s="319" t="s">
        <v>368</v>
      </c>
      <c r="E47" s="281">
        <v>50371</v>
      </c>
      <c r="F47" s="282">
        <v>30100</v>
      </c>
      <c r="G47" s="281">
        <v>4000</v>
      </c>
      <c r="H47" s="282">
        <v>1414</v>
      </c>
      <c r="I47" s="187">
        <f t="shared" si="1"/>
        <v>0.35349999999999998</v>
      </c>
    </row>
    <row r="48" spans="1:9" ht="20.100000000000001" customHeight="1" x14ac:dyDescent="0.2">
      <c r="B48" s="188" t="s">
        <v>369</v>
      </c>
      <c r="C48" s="185" t="s">
        <v>370</v>
      </c>
      <c r="D48" s="319" t="s">
        <v>371</v>
      </c>
      <c r="E48" s="281"/>
      <c r="F48" s="282"/>
      <c r="G48" s="281"/>
      <c r="H48" s="282"/>
      <c r="I48" s="187" t="str">
        <f t="shared" si="1"/>
        <v xml:space="preserve">  </v>
      </c>
    </row>
    <row r="49" spans="1:9" ht="25.5" customHeight="1" x14ac:dyDescent="0.2">
      <c r="A49" s="178"/>
      <c r="B49" s="179">
        <v>14</v>
      </c>
      <c r="C49" s="185" t="s">
        <v>372</v>
      </c>
      <c r="D49" s="319" t="s">
        <v>373</v>
      </c>
      <c r="E49" s="281"/>
      <c r="F49" s="282"/>
      <c r="G49" s="281"/>
      <c r="H49" s="282"/>
      <c r="I49" s="187" t="str">
        <f t="shared" si="1"/>
        <v xml:space="preserve">  </v>
      </c>
    </row>
    <row r="50" spans="1:9" ht="20.100000000000001" customHeight="1" x14ac:dyDescent="0.2">
      <c r="A50" s="178"/>
      <c r="B50" s="485">
        <v>20</v>
      </c>
      <c r="C50" s="183" t="s">
        <v>374</v>
      </c>
      <c r="D50" s="486" t="s">
        <v>375</v>
      </c>
      <c r="E50" s="487">
        <f>E52+E53+E54+E55+E56</f>
        <v>184756</v>
      </c>
      <c r="F50" s="487">
        <f t="shared" ref="F50:H50" si="8">F52+F53+F54+F55+F56</f>
        <v>177525</v>
      </c>
      <c r="G50" s="487">
        <f t="shared" si="8"/>
        <v>134869</v>
      </c>
      <c r="H50" s="487">
        <f t="shared" si="8"/>
        <v>115339</v>
      </c>
      <c r="I50" s="481">
        <f t="shared" si="1"/>
        <v>0.85519281673327452</v>
      </c>
    </row>
    <row r="51" spans="1:9" ht="12" customHeight="1" x14ac:dyDescent="0.2">
      <c r="A51" s="178"/>
      <c r="B51" s="485"/>
      <c r="C51" s="184" t="s">
        <v>376</v>
      </c>
      <c r="D51" s="486"/>
      <c r="E51" s="488"/>
      <c r="F51" s="488"/>
      <c r="G51" s="488"/>
      <c r="H51" s="488"/>
      <c r="I51" s="482" t="str">
        <f t="shared" si="1"/>
        <v xml:space="preserve">  </v>
      </c>
    </row>
    <row r="52" spans="1:9" ht="20.100000000000001" customHeight="1" x14ac:dyDescent="0.2">
      <c r="A52" s="178"/>
      <c r="B52" s="179">
        <v>204</v>
      </c>
      <c r="C52" s="185" t="s">
        <v>377</v>
      </c>
      <c r="D52" s="319" t="s">
        <v>378</v>
      </c>
      <c r="E52" s="281">
        <v>184756</v>
      </c>
      <c r="F52" s="282">
        <v>177525</v>
      </c>
      <c r="G52" s="281">
        <v>134869</v>
      </c>
      <c r="H52" s="282">
        <v>115339</v>
      </c>
      <c r="I52" s="187">
        <f t="shared" si="1"/>
        <v>0.85519281673327452</v>
      </c>
    </row>
    <row r="53" spans="1:9" ht="20.100000000000001" customHeight="1" x14ac:dyDescent="0.2">
      <c r="A53" s="178"/>
      <c r="B53" s="179">
        <v>205</v>
      </c>
      <c r="C53" s="185" t="s">
        <v>379</v>
      </c>
      <c r="D53" s="319" t="s">
        <v>380</v>
      </c>
      <c r="E53" s="281"/>
      <c r="F53" s="282"/>
      <c r="G53" s="281"/>
      <c r="H53" s="282"/>
      <c r="I53" s="187" t="str">
        <f t="shared" si="1"/>
        <v xml:space="preserve">  </v>
      </c>
    </row>
    <row r="54" spans="1:9" ht="25.5" customHeight="1" x14ac:dyDescent="0.2">
      <c r="A54" s="178"/>
      <c r="B54" s="179" t="s">
        <v>381</v>
      </c>
      <c r="C54" s="185" t="s">
        <v>382</v>
      </c>
      <c r="D54" s="319" t="s">
        <v>383</v>
      </c>
      <c r="E54" s="281"/>
      <c r="F54" s="282"/>
      <c r="G54" s="281"/>
      <c r="H54" s="282"/>
      <c r="I54" s="187" t="str">
        <f t="shared" si="1"/>
        <v xml:space="preserve">  </v>
      </c>
    </row>
    <row r="55" spans="1:9" ht="25.5" customHeight="1" x14ac:dyDescent="0.2">
      <c r="A55" s="178"/>
      <c r="B55" s="179" t="s">
        <v>384</v>
      </c>
      <c r="C55" s="185" t="s">
        <v>385</v>
      </c>
      <c r="D55" s="319" t="s">
        <v>386</v>
      </c>
      <c r="E55" s="281"/>
      <c r="F55" s="282"/>
      <c r="G55" s="281"/>
      <c r="H55" s="282"/>
      <c r="I55" s="187" t="str">
        <f t="shared" si="1"/>
        <v xml:space="preserve">  </v>
      </c>
    </row>
    <row r="56" spans="1:9" ht="20.100000000000001" customHeight="1" x14ac:dyDescent="0.2">
      <c r="A56" s="178"/>
      <c r="B56" s="179">
        <v>206</v>
      </c>
      <c r="C56" s="185" t="s">
        <v>387</v>
      </c>
      <c r="D56" s="319" t="s">
        <v>388</v>
      </c>
      <c r="E56" s="281"/>
      <c r="F56" s="282"/>
      <c r="G56" s="281"/>
      <c r="H56" s="282"/>
      <c r="I56" s="187" t="str">
        <f t="shared" si="1"/>
        <v xml:space="preserve">  </v>
      </c>
    </row>
    <row r="57" spans="1:9" ht="20.100000000000001" customHeight="1" x14ac:dyDescent="0.2">
      <c r="A57" s="178"/>
      <c r="B57" s="485" t="s">
        <v>389</v>
      </c>
      <c r="C57" s="183" t="s">
        <v>390</v>
      </c>
      <c r="D57" s="486" t="s">
        <v>391</v>
      </c>
      <c r="E57" s="487">
        <f>E59+E60+E61</f>
        <v>17304</v>
      </c>
      <c r="F57" s="487">
        <f t="shared" ref="F57:H57" si="9">F59+F60+F61</f>
        <v>0</v>
      </c>
      <c r="G57" s="487">
        <f t="shared" si="9"/>
        <v>0</v>
      </c>
      <c r="H57" s="487">
        <f t="shared" si="9"/>
        <v>5721</v>
      </c>
      <c r="I57" s="481" t="str">
        <f t="shared" si="1"/>
        <v xml:space="preserve">  </v>
      </c>
    </row>
    <row r="58" spans="1:9" ht="12" customHeight="1" x14ac:dyDescent="0.2">
      <c r="A58" s="178"/>
      <c r="B58" s="485"/>
      <c r="C58" s="184" t="s">
        <v>392</v>
      </c>
      <c r="D58" s="486"/>
      <c r="E58" s="488"/>
      <c r="F58" s="488"/>
      <c r="G58" s="488"/>
      <c r="H58" s="488"/>
      <c r="I58" s="482" t="str">
        <f t="shared" si="1"/>
        <v xml:space="preserve">  </v>
      </c>
    </row>
    <row r="59" spans="1:9" ht="23.25" customHeight="1" x14ac:dyDescent="0.2">
      <c r="B59" s="188" t="s">
        <v>393</v>
      </c>
      <c r="C59" s="185" t="s">
        <v>394</v>
      </c>
      <c r="D59" s="319" t="s">
        <v>395</v>
      </c>
      <c r="E59" s="281">
        <v>17289</v>
      </c>
      <c r="F59" s="282"/>
      <c r="G59" s="281"/>
      <c r="H59" s="282">
        <v>999</v>
      </c>
      <c r="I59" s="187" t="str">
        <f t="shared" si="1"/>
        <v xml:space="preserve">  </v>
      </c>
    </row>
    <row r="60" spans="1:9" ht="20.100000000000001" customHeight="1" x14ac:dyDescent="0.2">
      <c r="B60" s="188">
        <v>223</v>
      </c>
      <c r="C60" s="185" t="s">
        <v>396</v>
      </c>
      <c r="D60" s="319" t="s">
        <v>397</v>
      </c>
      <c r="E60" s="281"/>
      <c r="F60" s="282"/>
      <c r="G60" s="281"/>
      <c r="H60" s="282">
        <v>4707</v>
      </c>
      <c r="I60" s="187" t="str">
        <f t="shared" si="1"/>
        <v xml:space="preserve">  </v>
      </c>
    </row>
    <row r="61" spans="1:9" ht="25.5" customHeight="1" x14ac:dyDescent="0.2">
      <c r="A61" s="178"/>
      <c r="B61" s="179">
        <v>224</v>
      </c>
      <c r="C61" s="185" t="s">
        <v>398</v>
      </c>
      <c r="D61" s="319" t="s">
        <v>399</v>
      </c>
      <c r="E61" s="281">
        <v>15</v>
      </c>
      <c r="F61" s="282"/>
      <c r="G61" s="281"/>
      <c r="H61" s="282">
        <v>15</v>
      </c>
      <c r="I61" s="187" t="str">
        <f t="shared" si="1"/>
        <v xml:space="preserve">  </v>
      </c>
    </row>
    <row r="62" spans="1:9" ht="20.100000000000001" customHeight="1" x14ac:dyDescent="0.2">
      <c r="A62" s="178"/>
      <c r="B62" s="485">
        <v>23</v>
      </c>
      <c r="C62" s="183" t="s">
        <v>400</v>
      </c>
      <c r="D62" s="486" t="s">
        <v>401</v>
      </c>
      <c r="E62" s="487">
        <f>E64+E65+E66+E67+E68+E69+E70+E71</f>
        <v>3870</v>
      </c>
      <c r="F62" s="487">
        <f t="shared" ref="F62:H62" si="10">F64+F65+F66+F67+F68+F69+F70+F71</f>
        <v>4521</v>
      </c>
      <c r="G62" s="487">
        <f t="shared" si="10"/>
        <v>8276</v>
      </c>
      <c r="H62" s="487">
        <f t="shared" si="10"/>
        <v>5744</v>
      </c>
      <c r="I62" s="481">
        <f t="shared" si="1"/>
        <v>0.69405509908168195</v>
      </c>
    </row>
    <row r="63" spans="1:9" ht="20.100000000000001" customHeight="1" x14ac:dyDescent="0.2">
      <c r="A63" s="178"/>
      <c r="B63" s="485"/>
      <c r="C63" s="184" t="s">
        <v>402</v>
      </c>
      <c r="D63" s="486"/>
      <c r="E63" s="488"/>
      <c r="F63" s="488"/>
      <c r="G63" s="488"/>
      <c r="H63" s="488"/>
      <c r="I63" s="482" t="str">
        <f t="shared" si="1"/>
        <v xml:space="preserve">  </v>
      </c>
    </row>
    <row r="64" spans="1:9" ht="25.5" customHeight="1" x14ac:dyDescent="0.2">
      <c r="B64" s="188">
        <v>230</v>
      </c>
      <c r="C64" s="185" t="s">
        <v>403</v>
      </c>
      <c r="D64" s="319" t="s">
        <v>404</v>
      </c>
      <c r="E64" s="281"/>
      <c r="F64" s="282"/>
      <c r="G64" s="281"/>
      <c r="H64" s="282"/>
      <c r="I64" s="187" t="str">
        <f t="shared" si="1"/>
        <v xml:space="preserve">  </v>
      </c>
    </row>
    <row r="65" spans="1:9" ht="25.5" customHeight="1" x14ac:dyDescent="0.2">
      <c r="B65" s="188">
        <v>231</v>
      </c>
      <c r="C65" s="185" t="s">
        <v>405</v>
      </c>
      <c r="D65" s="319" t="s">
        <v>406</v>
      </c>
      <c r="E65" s="281"/>
      <c r="F65" s="282"/>
      <c r="G65" s="281"/>
      <c r="H65" s="282"/>
      <c r="I65" s="187" t="str">
        <f t="shared" si="1"/>
        <v xml:space="preserve">  </v>
      </c>
    </row>
    <row r="66" spans="1:9" ht="20.100000000000001" customHeight="1" x14ac:dyDescent="0.2">
      <c r="B66" s="188" t="s">
        <v>407</v>
      </c>
      <c r="C66" s="185" t="s">
        <v>408</v>
      </c>
      <c r="D66" s="319" t="s">
        <v>409</v>
      </c>
      <c r="E66" s="281">
        <v>116</v>
      </c>
      <c r="F66" s="282">
        <v>4521</v>
      </c>
      <c r="G66" s="281">
        <v>2276</v>
      </c>
      <c r="H66" s="282"/>
      <c r="I66" s="187">
        <f t="shared" si="1"/>
        <v>0</v>
      </c>
    </row>
    <row r="67" spans="1:9" ht="25.5" customHeight="1" x14ac:dyDescent="0.2">
      <c r="B67" s="188" t="s">
        <v>410</v>
      </c>
      <c r="C67" s="185" t="s">
        <v>411</v>
      </c>
      <c r="D67" s="319" t="s">
        <v>412</v>
      </c>
      <c r="E67" s="281"/>
      <c r="F67" s="282"/>
      <c r="G67" s="281"/>
      <c r="H67" s="282"/>
      <c r="I67" s="187" t="str">
        <f t="shared" si="1"/>
        <v xml:space="preserve">  </v>
      </c>
    </row>
    <row r="68" spans="1:9" ht="25.5" customHeight="1" x14ac:dyDescent="0.2">
      <c r="B68" s="188">
        <v>235</v>
      </c>
      <c r="C68" s="185" t="s">
        <v>413</v>
      </c>
      <c r="D68" s="319" t="s">
        <v>414</v>
      </c>
      <c r="E68" s="281"/>
      <c r="F68" s="282"/>
      <c r="G68" s="281"/>
      <c r="H68" s="282"/>
      <c r="I68" s="187" t="str">
        <f t="shared" si="1"/>
        <v xml:space="preserve">  </v>
      </c>
    </row>
    <row r="69" spans="1:9" ht="25.5" customHeight="1" x14ac:dyDescent="0.2">
      <c r="B69" s="188" t="s">
        <v>415</v>
      </c>
      <c r="C69" s="185" t="s">
        <v>416</v>
      </c>
      <c r="D69" s="319" t="s">
        <v>417</v>
      </c>
      <c r="E69" s="281"/>
      <c r="F69" s="282"/>
      <c r="G69" s="281"/>
      <c r="H69" s="282"/>
      <c r="I69" s="187" t="str">
        <f t="shared" si="1"/>
        <v xml:space="preserve">  </v>
      </c>
    </row>
    <row r="70" spans="1:9" ht="25.5" customHeight="1" x14ac:dyDescent="0.2">
      <c r="B70" s="188">
        <v>237</v>
      </c>
      <c r="C70" s="185" t="s">
        <v>418</v>
      </c>
      <c r="D70" s="319" t="s">
        <v>419</v>
      </c>
      <c r="E70" s="281"/>
      <c r="F70" s="282"/>
      <c r="G70" s="281"/>
      <c r="H70" s="282"/>
      <c r="I70" s="187" t="str">
        <f t="shared" si="1"/>
        <v xml:space="preserve">  </v>
      </c>
    </row>
    <row r="71" spans="1:9" ht="20.100000000000001" customHeight="1" x14ac:dyDescent="0.2">
      <c r="B71" s="188" t="s">
        <v>420</v>
      </c>
      <c r="C71" s="185" t="s">
        <v>421</v>
      </c>
      <c r="D71" s="319" t="s">
        <v>422</v>
      </c>
      <c r="E71" s="281">
        <v>3754</v>
      </c>
      <c r="F71" s="282"/>
      <c r="G71" s="281">
        <v>6000</v>
      </c>
      <c r="H71" s="282">
        <v>5744</v>
      </c>
      <c r="I71" s="187">
        <f t="shared" si="1"/>
        <v>0.95733333333333337</v>
      </c>
    </row>
    <row r="72" spans="1:9" ht="20.100000000000001" customHeight="1" x14ac:dyDescent="0.2">
      <c r="B72" s="188">
        <v>24</v>
      </c>
      <c r="C72" s="185" t="s">
        <v>423</v>
      </c>
      <c r="D72" s="319" t="s">
        <v>424</v>
      </c>
      <c r="E72" s="281">
        <v>163476</v>
      </c>
      <c r="F72" s="282">
        <v>101892</v>
      </c>
      <c r="G72" s="281">
        <v>135407</v>
      </c>
      <c r="H72" s="282">
        <v>195993</v>
      </c>
      <c r="I72" s="187">
        <f t="shared" si="1"/>
        <v>1.4474362477567631</v>
      </c>
    </row>
    <row r="73" spans="1:9" ht="25.5" customHeight="1" x14ac:dyDescent="0.2">
      <c r="B73" s="188" t="s">
        <v>425</v>
      </c>
      <c r="C73" s="185" t="s">
        <v>426</v>
      </c>
      <c r="D73" s="319" t="s">
        <v>427</v>
      </c>
      <c r="E73" s="281">
        <v>646</v>
      </c>
      <c r="F73" s="282">
        <v>1300</v>
      </c>
      <c r="G73" s="281">
        <v>1100</v>
      </c>
      <c r="H73" s="282">
        <v>649</v>
      </c>
      <c r="I73" s="187">
        <f t="shared" ref="I73:I136" si="11">IFERROR(H73/G73,"  ")</f>
        <v>0.59</v>
      </c>
    </row>
    <row r="74" spans="1:9" ht="25.5" customHeight="1" x14ac:dyDescent="0.2">
      <c r="B74" s="188"/>
      <c r="C74" s="176" t="s">
        <v>428</v>
      </c>
      <c r="D74" s="319" t="s">
        <v>429</v>
      </c>
      <c r="E74" s="378">
        <f>E8+E9+E40+E41</f>
        <v>651731</v>
      </c>
      <c r="F74" s="378">
        <f t="shared" ref="F74:G74" si="12">F8+F9+F40+F41</f>
        <v>601864</v>
      </c>
      <c r="G74" s="378">
        <f t="shared" si="12"/>
        <v>571889</v>
      </c>
      <c r="H74" s="378">
        <f>H8+H9+H40+H41</f>
        <v>555498</v>
      </c>
      <c r="I74" s="187">
        <f t="shared" si="11"/>
        <v>0.97133884372666723</v>
      </c>
    </row>
    <row r="75" spans="1:9" ht="20.100000000000001" customHeight="1" x14ac:dyDescent="0.2">
      <c r="B75" s="188">
        <v>88</v>
      </c>
      <c r="C75" s="176" t="s">
        <v>430</v>
      </c>
      <c r="D75" s="319" t="s">
        <v>431</v>
      </c>
      <c r="E75" s="281">
        <v>20353</v>
      </c>
      <c r="F75" s="282">
        <v>19000</v>
      </c>
      <c r="G75" s="281">
        <v>19300</v>
      </c>
      <c r="H75" s="282">
        <v>17887</v>
      </c>
      <c r="I75" s="187">
        <f t="shared" si="11"/>
        <v>0.92678756476683943</v>
      </c>
    </row>
    <row r="76" spans="1:9" ht="20.100000000000001" customHeight="1" x14ac:dyDescent="0.2">
      <c r="A76" s="178"/>
      <c r="B76" s="189"/>
      <c r="C76" s="176" t="s">
        <v>66</v>
      </c>
      <c r="D76" s="320"/>
      <c r="E76" s="281"/>
      <c r="F76" s="282"/>
      <c r="G76" s="281"/>
      <c r="H76" s="282"/>
      <c r="I76" s="187" t="str">
        <f t="shared" si="11"/>
        <v xml:space="preserve">  </v>
      </c>
    </row>
    <row r="77" spans="1:9" ht="20.100000000000001" customHeight="1" x14ac:dyDescent="0.2">
      <c r="A77" s="178"/>
      <c r="B77" s="485"/>
      <c r="C77" s="181" t="s">
        <v>432</v>
      </c>
      <c r="D77" s="486" t="s">
        <v>133</v>
      </c>
      <c r="E77" s="487">
        <f>E79+E80+E81+E82+E83+E84+E85+E88-E89</f>
        <v>455669</v>
      </c>
      <c r="F77" s="487">
        <f t="shared" ref="F77:H77" si="13">F79+F80+F81+F82+F83+F84+F85+F88-F89</f>
        <v>400983</v>
      </c>
      <c r="G77" s="487">
        <f t="shared" si="13"/>
        <v>462918</v>
      </c>
      <c r="H77" s="487">
        <f t="shared" si="13"/>
        <v>420064</v>
      </c>
      <c r="I77" s="481">
        <f t="shared" si="11"/>
        <v>0.90742636924898146</v>
      </c>
    </row>
    <row r="78" spans="1:9" ht="20.100000000000001" customHeight="1" x14ac:dyDescent="0.2">
      <c r="A78" s="178"/>
      <c r="B78" s="485"/>
      <c r="C78" s="182" t="s">
        <v>433</v>
      </c>
      <c r="D78" s="486"/>
      <c r="E78" s="488"/>
      <c r="F78" s="488"/>
      <c r="G78" s="488"/>
      <c r="H78" s="488"/>
      <c r="I78" s="482" t="str">
        <f t="shared" si="11"/>
        <v xml:space="preserve">  </v>
      </c>
    </row>
    <row r="79" spans="1:9" ht="20.100000000000001" customHeight="1" x14ac:dyDescent="0.2">
      <c r="A79" s="178"/>
      <c r="B79" s="179" t="s">
        <v>434</v>
      </c>
      <c r="C79" s="185" t="s">
        <v>435</v>
      </c>
      <c r="D79" s="319" t="s">
        <v>134</v>
      </c>
      <c r="E79" s="281">
        <v>329414</v>
      </c>
      <c r="F79" s="282">
        <v>329414</v>
      </c>
      <c r="G79" s="281">
        <v>329414</v>
      </c>
      <c r="H79" s="282">
        <v>329414</v>
      </c>
      <c r="I79" s="187">
        <f t="shared" si="11"/>
        <v>1</v>
      </c>
    </row>
    <row r="80" spans="1:9" ht="20.100000000000001" customHeight="1" x14ac:dyDescent="0.2">
      <c r="B80" s="188">
        <v>31</v>
      </c>
      <c r="C80" s="185" t="s">
        <v>436</v>
      </c>
      <c r="D80" s="319" t="s">
        <v>135</v>
      </c>
      <c r="E80" s="281"/>
      <c r="F80" s="282"/>
      <c r="G80" s="281"/>
      <c r="H80" s="282"/>
      <c r="I80" s="187" t="str">
        <f t="shared" si="11"/>
        <v xml:space="preserve">  </v>
      </c>
    </row>
    <row r="81" spans="1:9" ht="20.100000000000001" customHeight="1" x14ac:dyDescent="0.2">
      <c r="B81" s="188">
        <v>306</v>
      </c>
      <c r="C81" s="185" t="s">
        <v>437</v>
      </c>
      <c r="D81" s="319" t="s">
        <v>136</v>
      </c>
      <c r="E81" s="281"/>
      <c r="F81" s="282"/>
      <c r="G81" s="281"/>
      <c r="H81" s="282"/>
      <c r="I81" s="187" t="str">
        <f t="shared" si="11"/>
        <v xml:space="preserve">  </v>
      </c>
    </row>
    <row r="82" spans="1:9" ht="20.100000000000001" customHeight="1" x14ac:dyDescent="0.2">
      <c r="B82" s="188">
        <v>32</v>
      </c>
      <c r="C82" s="185" t="s">
        <v>438</v>
      </c>
      <c r="D82" s="319" t="s">
        <v>137</v>
      </c>
      <c r="E82" s="281">
        <v>39649</v>
      </c>
      <c r="F82" s="282">
        <v>66349</v>
      </c>
      <c r="G82" s="281">
        <v>39649</v>
      </c>
      <c r="H82" s="282">
        <v>65631</v>
      </c>
      <c r="I82" s="187">
        <f t="shared" si="11"/>
        <v>1.6553002597795656</v>
      </c>
    </row>
    <row r="83" spans="1:9" ht="58.5" customHeight="1" x14ac:dyDescent="0.2">
      <c r="B83" s="188" t="s">
        <v>439</v>
      </c>
      <c r="C83" s="185" t="s">
        <v>440</v>
      </c>
      <c r="D83" s="319" t="s">
        <v>138</v>
      </c>
      <c r="E83" s="281"/>
      <c r="F83" s="282"/>
      <c r="G83" s="281"/>
      <c r="H83" s="282"/>
      <c r="I83" s="187" t="str">
        <f t="shared" si="11"/>
        <v xml:space="preserve">  </v>
      </c>
    </row>
    <row r="84" spans="1:9" ht="49.5" customHeight="1" x14ac:dyDescent="0.2">
      <c r="B84" s="188" t="s">
        <v>441</v>
      </c>
      <c r="C84" s="185" t="s">
        <v>442</v>
      </c>
      <c r="D84" s="319" t="s">
        <v>139</v>
      </c>
      <c r="E84" s="281"/>
      <c r="F84" s="282"/>
      <c r="G84" s="281"/>
      <c r="H84" s="282"/>
      <c r="I84" s="187" t="str">
        <f t="shared" si="11"/>
        <v xml:space="preserve">  </v>
      </c>
    </row>
    <row r="85" spans="1:9" ht="20.100000000000001" customHeight="1" x14ac:dyDescent="0.2">
      <c r="B85" s="188">
        <v>34</v>
      </c>
      <c r="C85" s="185" t="s">
        <v>443</v>
      </c>
      <c r="D85" s="319" t="s">
        <v>140</v>
      </c>
      <c r="E85" s="281">
        <f>E86+E87</f>
        <v>86606</v>
      </c>
      <c r="F85" s="281">
        <f t="shared" ref="F85:H85" si="14">F86+F87</f>
        <v>5220</v>
      </c>
      <c r="G85" s="281">
        <f t="shared" si="14"/>
        <v>93855</v>
      </c>
      <c r="H85" s="281">
        <f t="shared" si="14"/>
        <v>25019</v>
      </c>
      <c r="I85" s="187">
        <f t="shared" si="11"/>
        <v>0.26657077406637897</v>
      </c>
    </row>
    <row r="86" spans="1:9" ht="20.100000000000001" customHeight="1" x14ac:dyDescent="0.2">
      <c r="B86" s="188">
        <v>340</v>
      </c>
      <c r="C86" s="185" t="s">
        <v>150</v>
      </c>
      <c r="D86" s="319" t="s">
        <v>141</v>
      </c>
      <c r="E86" s="281"/>
      <c r="F86" s="282"/>
      <c r="G86" s="281">
        <v>86606</v>
      </c>
      <c r="H86" s="282"/>
      <c r="I86" s="187">
        <f t="shared" si="11"/>
        <v>0</v>
      </c>
    </row>
    <row r="87" spans="1:9" ht="20.100000000000001" customHeight="1" x14ac:dyDescent="0.2">
      <c r="B87" s="188">
        <v>341</v>
      </c>
      <c r="C87" s="185" t="s">
        <v>444</v>
      </c>
      <c r="D87" s="319" t="s">
        <v>142</v>
      </c>
      <c r="E87" s="281">
        <v>86606</v>
      </c>
      <c r="F87" s="282">
        <v>5220</v>
      </c>
      <c r="G87" s="281">
        <v>7249</v>
      </c>
      <c r="H87" s="282">
        <v>25019</v>
      </c>
      <c r="I87" s="187">
        <f t="shared" si="11"/>
        <v>3.4513726031176715</v>
      </c>
    </row>
    <row r="88" spans="1:9" ht="20.100000000000001" customHeight="1" x14ac:dyDescent="0.2">
      <c r="B88" s="188"/>
      <c r="C88" s="185" t="s">
        <v>445</v>
      </c>
      <c r="D88" s="319" t="s">
        <v>143</v>
      </c>
      <c r="E88" s="281"/>
      <c r="F88" s="282"/>
      <c r="G88" s="281"/>
      <c r="H88" s="282"/>
      <c r="I88" s="187" t="str">
        <f t="shared" si="11"/>
        <v xml:space="preserve">  </v>
      </c>
    </row>
    <row r="89" spans="1:9" ht="20.100000000000001" customHeight="1" x14ac:dyDescent="0.2">
      <c r="B89" s="188">
        <v>35</v>
      </c>
      <c r="C89" s="185" t="s">
        <v>446</v>
      </c>
      <c r="D89" s="319" t="s">
        <v>144</v>
      </c>
      <c r="E89" s="281">
        <f>E90+E91</f>
        <v>0</v>
      </c>
      <c r="F89" s="281">
        <f t="shared" ref="F89:H89" si="15">F90+F91</f>
        <v>0</v>
      </c>
      <c r="G89" s="281">
        <f t="shared" si="15"/>
        <v>0</v>
      </c>
      <c r="H89" s="281">
        <f t="shared" si="15"/>
        <v>0</v>
      </c>
      <c r="I89" s="187" t="str">
        <f t="shared" si="11"/>
        <v xml:space="preserve">  </v>
      </c>
    </row>
    <row r="90" spans="1:9" ht="20.100000000000001" customHeight="1" x14ac:dyDescent="0.2">
      <c r="B90" s="188">
        <v>350</v>
      </c>
      <c r="C90" s="185" t="s">
        <v>447</v>
      </c>
      <c r="D90" s="319" t="s">
        <v>145</v>
      </c>
      <c r="E90" s="281"/>
      <c r="F90" s="282"/>
      <c r="G90" s="281"/>
      <c r="H90" s="282"/>
      <c r="I90" s="187" t="str">
        <f t="shared" si="11"/>
        <v xml:space="preserve">  </v>
      </c>
    </row>
    <row r="91" spans="1:9" ht="20.100000000000001" customHeight="1" x14ac:dyDescent="0.2">
      <c r="A91" s="178"/>
      <c r="B91" s="179">
        <v>351</v>
      </c>
      <c r="C91" s="185" t="s">
        <v>156</v>
      </c>
      <c r="D91" s="319" t="s">
        <v>146</v>
      </c>
      <c r="E91" s="281"/>
      <c r="F91" s="282"/>
      <c r="G91" s="281"/>
      <c r="H91" s="282"/>
      <c r="I91" s="187" t="str">
        <f t="shared" si="11"/>
        <v xml:space="preserve">  </v>
      </c>
    </row>
    <row r="92" spans="1:9" ht="22.5" customHeight="1" x14ac:dyDescent="0.2">
      <c r="A92" s="178"/>
      <c r="B92" s="485"/>
      <c r="C92" s="181" t="s">
        <v>448</v>
      </c>
      <c r="D92" s="486" t="s">
        <v>147</v>
      </c>
      <c r="E92" s="487">
        <f>E94+E99+E108</f>
        <v>17704</v>
      </c>
      <c r="F92" s="487">
        <f t="shared" ref="F92:H92" si="16">F94+F99+F108</f>
        <v>13000</v>
      </c>
      <c r="G92" s="487">
        <f t="shared" si="16"/>
        <v>17297</v>
      </c>
      <c r="H92" s="487">
        <f t="shared" si="16"/>
        <v>17595</v>
      </c>
      <c r="I92" s="481">
        <f t="shared" si="11"/>
        <v>1.0172284211134879</v>
      </c>
    </row>
    <row r="93" spans="1:9" ht="13.5" customHeight="1" x14ac:dyDescent="0.2">
      <c r="A93" s="178"/>
      <c r="B93" s="485"/>
      <c r="C93" s="182" t="s">
        <v>449</v>
      </c>
      <c r="D93" s="486"/>
      <c r="E93" s="488"/>
      <c r="F93" s="488"/>
      <c r="G93" s="488"/>
      <c r="H93" s="488"/>
      <c r="I93" s="482" t="str">
        <f t="shared" si="11"/>
        <v xml:space="preserve">  </v>
      </c>
    </row>
    <row r="94" spans="1:9" ht="20.100000000000001" customHeight="1" x14ac:dyDescent="0.2">
      <c r="A94" s="178"/>
      <c r="B94" s="485">
        <v>40</v>
      </c>
      <c r="C94" s="183" t="s">
        <v>450</v>
      </c>
      <c r="D94" s="486" t="s">
        <v>148</v>
      </c>
      <c r="E94" s="473">
        <f>E96+E97+E98</f>
        <v>17297</v>
      </c>
      <c r="F94" s="473">
        <f t="shared" ref="F94:H94" si="17">F96+F97+F98</f>
        <v>13000</v>
      </c>
      <c r="G94" s="473">
        <f t="shared" si="17"/>
        <v>17297</v>
      </c>
      <c r="H94" s="473">
        <f t="shared" si="17"/>
        <v>17105</v>
      </c>
      <c r="I94" s="481">
        <f t="shared" si="11"/>
        <v>0.98889980921547094</v>
      </c>
    </row>
    <row r="95" spans="1:9" ht="14.25" customHeight="1" x14ac:dyDescent="0.2">
      <c r="A95" s="178"/>
      <c r="B95" s="485"/>
      <c r="C95" s="184" t="s">
        <v>451</v>
      </c>
      <c r="D95" s="486"/>
      <c r="E95" s="474"/>
      <c r="F95" s="474"/>
      <c r="G95" s="474"/>
      <c r="H95" s="474"/>
      <c r="I95" s="482" t="str">
        <f t="shared" si="11"/>
        <v xml:space="preserve">  </v>
      </c>
    </row>
    <row r="96" spans="1:9" ht="25.5" customHeight="1" x14ac:dyDescent="0.2">
      <c r="A96" s="178"/>
      <c r="B96" s="179">
        <v>404</v>
      </c>
      <c r="C96" s="185" t="s">
        <v>452</v>
      </c>
      <c r="D96" s="319" t="s">
        <v>149</v>
      </c>
      <c r="E96" s="281">
        <v>13413</v>
      </c>
      <c r="F96" s="282">
        <v>13000</v>
      </c>
      <c r="G96" s="281">
        <v>13413</v>
      </c>
      <c r="H96" s="282">
        <v>13221</v>
      </c>
      <c r="I96" s="187">
        <f t="shared" si="11"/>
        <v>0.98568552896443751</v>
      </c>
    </row>
    <row r="97" spans="1:9" ht="20.100000000000001" customHeight="1" x14ac:dyDescent="0.2">
      <c r="A97" s="178"/>
      <c r="B97" s="179">
        <v>400</v>
      </c>
      <c r="C97" s="185" t="s">
        <v>453</v>
      </c>
      <c r="D97" s="319" t="s">
        <v>151</v>
      </c>
      <c r="E97" s="281"/>
      <c r="F97" s="282"/>
      <c r="G97" s="281"/>
      <c r="H97" s="282"/>
      <c r="I97" s="187" t="str">
        <f t="shared" si="11"/>
        <v xml:space="preserve">  </v>
      </c>
    </row>
    <row r="98" spans="1:9" ht="20.100000000000001" customHeight="1" x14ac:dyDescent="0.2">
      <c r="A98" s="178"/>
      <c r="B98" s="179" t="s">
        <v>454</v>
      </c>
      <c r="C98" s="185" t="s">
        <v>455</v>
      </c>
      <c r="D98" s="319" t="s">
        <v>152</v>
      </c>
      <c r="E98" s="281">
        <v>3884</v>
      </c>
      <c r="F98" s="282"/>
      <c r="G98" s="281">
        <v>3884</v>
      </c>
      <c r="H98" s="282">
        <v>3884</v>
      </c>
      <c r="I98" s="187">
        <f t="shared" si="11"/>
        <v>1</v>
      </c>
    </row>
    <row r="99" spans="1:9" ht="20.100000000000001" customHeight="1" x14ac:dyDescent="0.2">
      <c r="A99" s="178"/>
      <c r="B99" s="485">
        <v>41</v>
      </c>
      <c r="C99" s="183" t="s">
        <v>456</v>
      </c>
      <c r="D99" s="486" t="s">
        <v>153</v>
      </c>
      <c r="E99" s="487">
        <f>E101+E102+E103+E104+E105+E106+E107</f>
        <v>407</v>
      </c>
      <c r="F99" s="487">
        <f t="shared" ref="F99:H99" si="18">F101+F102+F103+F104+F105+F106+F107</f>
        <v>0</v>
      </c>
      <c r="G99" s="487">
        <f t="shared" si="18"/>
        <v>0</v>
      </c>
      <c r="H99" s="487">
        <f t="shared" si="18"/>
        <v>490</v>
      </c>
      <c r="I99" s="481" t="str">
        <f t="shared" si="11"/>
        <v xml:space="preserve">  </v>
      </c>
    </row>
    <row r="100" spans="1:9" ht="12" customHeight="1" x14ac:dyDescent="0.2">
      <c r="A100" s="178"/>
      <c r="B100" s="485"/>
      <c r="C100" s="184" t="s">
        <v>457</v>
      </c>
      <c r="D100" s="486"/>
      <c r="E100" s="488"/>
      <c r="F100" s="488"/>
      <c r="G100" s="488"/>
      <c r="H100" s="488"/>
      <c r="I100" s="482" t="str">
        <f t="shared" si="11"/>
        <v xml:space="preserve">  </v>
      </c>
    </row>
    <row r="101" spans="1:9" ht="20.100000000000001" customHeight="1" x14ac:dyDescent="0.2">
      <c r="B101" s="188">
        <v>410</v>
      </c>
      <c r="C101" s="185" t="s">
        <v>458</v>
      </c>
      <c r="D101" s="319" t="s">
        <v>154</v>
      </c>
      <c r="E101" s="281"/>
      <c r="F101" s="282"/>
      <c r="G101" s="281"/>
      <c r="H101" s="282"/>
      <c r="I101" s="187" t="str">
        <f t="shared" si="11"/>
        <v xml:space="preserve">  </v>
      </c>
    </row>
    <row r="102" spans="1:9" ht="36.75" customHeight="1" x14ac:dyDescent="0.2">
      <c r="B102" s="188" t="s">
        <v>459</v>
      </c>
      <c r="C102" s="185" t="s">
        <v>460</v>
      </c>
      <c r="D102" s="319" t="s">
        <v>155</v>
      </c>
      <c r="E102" s="281"/>
      <c r="F102" s="282"/>
      <c r="G102" s="281"/>
      <c r="H102" s="282"/>
      <c r="I102" s="187" t="str">
        <f t="shared" si="11"/>
        <v xml:space="preserve">  </v>
      </c>
    </row>
    <row r="103" spans="1:9" ht="39" customHeight="1" x14ac:dyDescent="0.2">
      <c r="B103" s="188" t="s">
        <v>459</v>
      </c>
      <c r="C103" s="185" t="s">
        <v>461</v>
      </c>
      <c r="D103" s="319" t="s">
        <v>157</v>
      </c>
      <c r="E103" s="281"/>
      <c r="F103" s="282"/>
      <c r="G103" s="281"/>
      <c r="H103" s="282"/>
      <c r="I103" s="187" t="str">
        <f t="shared" si="11"/>
        <v xml:space="preserve">  </v>
      </c>
    </row>
    <row r="104" spans="1:9" ht="25.5" customHeight="1" x14ac:dyDescent="0.2">
      <c r="B104" s="188" t="s">
        <v>462</v>
      </c>
      <c r="C104" s="185" t="s">
        <v>463</v>
      </c>
      <c r="D104" s="319" t="s">
        <v>158</v>
      </c>
      <c r="E104" s="281"/>
      <c r="F104" s="282"/>
      <c r="G104" s="281"/>
      <c r="H104" s="282"/>
      <c r="I104" s="187" t="str">
        <f t="shared" si="11"/>
        <v xml:space="preserve">  </v>
      </c>
    </row>
    <row r="105" spans="1:9" ht="25.5" customHeight="1" x14ac:dyDescent="0.2">
      <c r="B105" s="188" t="s">
        <v>464</v>
      </c>
      <c r="C105" s="185" t="s">
        <v>465</v>
      </c>
      <c r="D105" s="319" t="s">
        <v>159</v>
      </c>
      <c r="E105" s="281"/>
      <c r="F105" s="282"/>
      <c r="G105" s="281"/>
      <c r="H105" s="282"/>
      <c r="I105" s="187" t="str">
        <f t="shared" si="11"/>
        <v xml:space="preserve">  </v>
      </c>
    </row>
    <row r="106" spans="1:9" ht="20.100000000000001" customHeight="1" x14ac:dyDescent="0.2">
      <c r="B106" s="188">
        <v>413</v>
      </c>
      <c r="C106" s="185" t="s">
        <v>466</v>
      </c>
      <c r="D106" s="319" t="s">
        <v>160</v>
      </c>
      <c r="E106" s="281"/>
      <c r="F106" s="282"/>
      <c r="G106" s="281"/>
      <c r="H106" s="282"/>
      <c r="I106" s="187" t="str">
        <f t="shared" si="11"/>
        <v xml:space="preserve">  </v>
      </c>
    </row>
    <row r="107" spans="1:9" ht="20.100000000000001" customHeight="1" x14ac:dyDescent="0.2">
      <c r="B107" s="188">
        <v>419</v>
      </c>
      <c r="C107" s="185" t="s">
        <v>467</v>
      </c>
      <c r="D107" s="319" t="s">
        <v>161</v>
      </c>
      <c r="E107" s="281">
        <v>407</v>
      </c>
      <c r="F107" s="282"/>
      <c r="G107" s="281"/>
      <c r="H107" s="282">
        <v>490</v>
      </c>
      <c r="I107" s="187" t="str">
        <f t="shared" si="11"/>
        <v xml:space="preserve">  </v>
      </c>
    </row>
    <row r="108" spans="1:9" ht="24" customHeight="1" x14ac:dyDescent="0.2">
      <c r="B108" s="188" t="s">
        <v>468</v>
      </c>
      <c r="C108" s="185" t="s">
        <v>469</v>
      </c>
      <c r="D108" s="319" t="s">
        <v>162</v>
      </c>
      <c r="E108" s="281"/>
      <c r="F108" s="282"/>
      <c r="G108" s="281"/>
      <c r="H108" s="282"/>
      <c r="I108" s="187" t="str">
        <f t="shared" si="11"/>
        <v xml:space="preserve">  </v>
      </c>
    </row>
    <row r="109" spans="1:9" ht="20.100000000000001" customHeight="1" x14ac:dyDescent="0.2">
      <c r="B109" s="188">
        <v>498</v>
      </c>
      <c r="C109" s="176" t="s">
        <v>470</v>
      </c>
      <c r="D109" s="319" t="s">
        <v>163</v>
      </c>
      <c r="E109" s="281"/>
      <c r="F109" s="282"/>
      <c r="G109" s="281"/>
      <c r="H109" s="282"/>
      <c r="I109" s="187" t="str">
        <f t="shared" si="11"/>
        <v xml:space="preserve">  </v>
      </c>
    </row>
    <row r="110" spans="1:9" ht="24" customHeight="1" x14ac:dyDescent="0.2">
      <c r="A110" s="178"/>
      <c r="B110" s="179" t="s">
        <v>471</v>
      </c>
      <c r="C110" s="176" t="s">
        <v>472</v>
      </c>
      <c r="D110" s="319" t="s">
        <v>164</v>
      </c>
      <c r="E110" s="281"/>
      <c r="F110" s="282"/>
      <c r="G110" s="281"/>
      <c r="H110" s="282"/>
      <c r="I110" s="187" t="str">
        <f t="shared" si="11"/>
        <v xml:space="preserve">  </v>
      </c>
    </row>
    <row r="111" spans="1:9" ht="23.25" customHeight="1" x14ac:dyDescent="0.2">
      <c r="A111" s="178"/>
      <c r="B111" s="485"/>
      <c r="C111" s="181" t="s">
        <v>473</v>
      </c>
      <c r="D111" s="486" t="s">
        <v>165</v>
      </c>
      <c r="E111" s="487">
        <f>E113+E114+E123+E124+E132+E137+E138</f>
        <v>178358</v>
      </c>
      <c r="F111" s="487">
        <f t="shared" ref="F111:H111" si="19">F113+F114+F123+F124+F132+F137+F138</f>
        <v>187881</v>
      </c>
      <c r="G111" s="487">
        <f t="shared" si="19"/>
        <v>91674</v>
      </c>
      <c r="H111" s="487">
        <f t="shared" si="19"/>
        <v>117839</v>
      </c>
      <c r="I111" s="481">
        <f t="shared" si="11"/>
        <v>1.2854135305539194</v>
      </c>
    </row>
    <row r="112" spans="1:9" ht="13.5" customHeight="1" x14ac:dyDescent="0.2">
      <c r="A112" s="178"/>
      <c r="B112" s="485"/>
      <c r="C112" s="182" t="s">
        <v>474</v>
      </c>
      <c r="D112" s="486"/>
      <c r="E112" s="488"/>
      <c r="F112" s="488"/>
      <c r="G112" s="488"/>
      <c r="H112" s="488"/>
      <c r="I112" s="482" t="str">
        <f t="shared" si="11"/>
        <v xml:space="preserve">  </v>
      </c>
    </row>
    <row r="113" spans="1:9" ht="20.100000000000001" customHeight="1" x14ac:dyDescent="0.2">
      <c r="A113" s="178"/>
      <c r="B113" s="179">
        <v>467</v>
      </c>
      <c r="C113" s="185" t="s">
        <v>475</v>
      </c>
      <c r="D113" s="319" t="s">
        <v>166</v>
      </c>
      <c r="E113" s="281"/>
      <c r="F113" s="282"/>
      <c r="G113" s="281"/>
      <c r="H113" s="282"/>
      <c r="I113" s="187" t="str">
        <f t="shared" si="11"/>
        <v xml:space="preserve">  </v>
      </c>
    </row>
    <row r="114" spans="1:9" ht="20.100000000000001" customHeight="1" x14ac:dyDescent="0.2">
      <c r="A114" s="178"/>
      <c r="B114" s="485" t="s">
        <v>476</v>
      </c>
      <c r="C114" s="183" t="s">
        <v>477</v>
      </c>
      <c r="D114" s="486" t="s">
        <v>167</v>
      </c>
      <c r="E114" s="473">
        <f>E116+E117+E118+E119+E120+E121+E122</f>
        <v>8793</v>
      </c>
      <c r="F114" s="473">
        <f t="shared" ref="F114:H114" si="20">F116+F117+F118+F119+F120+F121+F122</f>
        <v>4172</v>
      </c>
      <c r="G114" s="473">
        <f t="shared" si="20"/>
        <v>14724</v>
      </c>
      <c r="H114" s="473">
        <f t="shared" si="20"/>
        <v>35</v>
      </c>
      <c r="I114" s="481">
        <f t="shared" si="11"/>
        <v>2.3770714479760934E-3</v>
      </c>
    </row>
    <row r="115" spans="1:9" ht="15" customHeight="1" x14ac:dyDescent="0.2">
      <c r="A115" s="178"/>
      <c r="B115" s="485"/>
      <c r="C115" s="184" t="s">
        <v>478</v>
      </c>
      <c r="D115" s="486"/>
      <c r="E115" s="474"/>
      <c r="F115" s="474"/>
      <c r="G115" s="474"/>
      <c r="H115" s="474"/>
      <c r="I115" s="482" t="str">
        <f t="shared" si="11"/>
        <v xml:space="preserve">  </v>
      </c>
    </row>
    <row r="116" spans="1:9" ht="25.5" customHeight="1" x14ac:dyDescent="0.2">
      <c r="A116" s="178"/>
      <c r="B116" s="179" t="s">
        <v>479</v>
      </c>
      <c r="C116" s="185" t="s">
        <v>480</v>
      </c>
      <c r="D116" s="319" t="s">
        <v>168</v>
      </c>
      <c r="E116" s="281"/>
      <c r="F116" s="282"/>
      <c r="G116" s="281"/>
      <c r="H116" s="282"/>
      <c r="I116" s="187" t="str">
        <f t="shared" si="11"/>
        <v xml:space="preserve">  </v>
      </c>
    </row>
    <row r="117" spans="1:9" ht="25.5" customHeight="1" x14ac:dyDescent="0.2">
      <c r="B117" s="188" t="s">
        <v>479</v>
      </c>
      <c r="C117" s="185" t="s">
        <v>481</v>
      </c>
      <c r="D117" s="319" t="s">
        <v>169</v>
      </c>
      <c r="E117" s="281"/>
      <c r="F117" s="282"/>
      <c r="G117" s="281"/>
      <c r="H117" s="282"/>
      <c r="I117" s="187" t="str">
        <f t="shared" si="11"/>
        <v xml:space="preserve">  </v>
      </c>
    </row>
    <row r="118" spans="1:9" ht="25.5" customHeight="1" x14ac:dyDescent="0.2">
      <c r="B118" s="188" t="s">
        <v>482</v>
      </c>
      <c r="C118" s="185" t="s">
        <v>483</v>
      </c>
      <c r="D118" s="319" t="s">
        <v>170</v>
      </c>
      <c r="E118" s="281">
        <v>128</v>
      </c>
      <c r="F118" s="282"/>
      <c r="G118" s="281"/>
      <c r="H118" s="282"/>
      <c r="I118" s="187" t="str">
        <f t="shared" si="11"/>
        <v xml:space="preserve">  </v>
      </c>
    </row>
    <row r="119" spans="1:9" ht="24.75" customHeight="1" x14ac:dyDescent="0.2">
      <c r="B119" s="188" t="s">
        <v>484</v>
      </c>
      <c r="C119" s="185" t="s">
        <v>485</v>
      </c>
      <c r="D119" s="319" t="s">
        <v>171</v>
      </c>
      <c r="E119" s="281"/>
      <c r="F119" s="282">
        <v>4172</v>
      </c>
      <c r="G119" s="281">
        <v>14724</v>
      </c>
      <c r="H119" s="282"/>
      <c r="I119" s="187">
        <f t="shared" si="11"/>
        <v>0</v>
      </c>
    </row>
    <row r="120" spans="1:9" ht="24.75" customHeight="1" x14ac:dyDescent="0.2">
      <c r="B120" s="188" t="s">
        <v>486</v>
      </c>
      <c r="C120" s="185" t="s">
        <v>487</v>
      </c>
      <c r="D120" s="319" t="s">
        <v>172</v>
      </c>
      <c r="E120" s="281"/>
      <c r="F120" s="282"/>
      <c r="G120" s="281"/>
      <c r="H120" s="282"/>
      <c r="I120" s="187" t="str">
        <f t="shared" si="11"/>
        <v xml:space="preserve">  </v>
      </c>
    </row>
    <row r="121" spans="1:9" ht="20.100000000000001" customHeight="1" x14ac:dyDescent="0.2">
      <c r="B121" s="188">
        <v>426</v>
      </c>
      <c r="C121" s="185" t="s">
        <v>488</v>
      </c>
      <c r="D121" s="319" t="s">
        <v>173</v>
      </c>
      <c r="E121" s="281"/>
      <c r="F121" s="282"/>
      <c r="G121" s="281"/>
      <c r="H121" s="282"/>
      <c r="I121" s="187" t="str">
        <f t="shared" si="11"/>
        <v xml:space="preserve">  </v>
      </c>
    </row>
    <row r="122" spans="1:9" ht="20.100000000000001" customHeight="1" x14ac:dyDescent="0.2">
      <c r="B122" s="188">
        <v>428</v>
      </c>
      <c r="C122" s="185" t="s">
        <v>489</v>
      </c>
      <c r="D122" s="319" t="s">
        <v>174</v>
      </c>
      <c r="E122" s="281">
        <v>8665</v>
      </c>
      <c r="F122" s="282"/>
      <c r="G122" s="281"/>
      <c r="H122" s="282">
        <v>35</v>
      </c>
      <c r="I122" s="187" t="str">
        <f t="shared" si="11"/>
        <v xml:space="preserve">  </v>
      </c>
    </row>
    <row r="123" spans="1:9" ht="20.100000000000001" customHeight="1" x14ac:dyDescent="0.2">
      <c r="B123" s="188">
        <v>430</v>
      </c>
      <c r="C123" s="185" t="s">
        <v>490</v>
      </c>
      <c r="D123" s="319" t="s">
        <v>175</v>
      </c>
      <c r="E123" s="281">
        <v>3977</v>
      </c>
      <c r="F123" s="282"/>
      <c r="G123" s="281"/>
      <c r="H123" s="282">
        <v>2908</v>
      </c>
      <c r="I123" s="187" t="str">
        <f t="shared" si="11"/>
        <v xml:space="preserve">  </v>
      </c>
    </row>
    <row r="124" spans="1:9" ht="20.100000000000001" customHeight="1" x14ac:dyDescent="0.2">
      <c r="A124" s="178"/>
      <c r="B124" s="485" t="s">
        <v>491</v>
      </c>
      <c r="C124" s="183" t="s">
        <v>492</v>
      </c>
      <c r="D124" s="486" t="s">
        <v>176</v>
      </c>
      <c r="E124" s="487">
        <f>E126+E127+E128+E129+E130+E131</f>
        <v>137272</v>
      </c>
      <c r="F124" s="487">
        <f t="shared" ref="F124:H124" si="21">F126+F127+F128+F129+F130+F131</f>
        <v>166388</v>
      </c>
      <c r="G124" s="487">
        <f t="shared" si="21"/>
        <v>68000</v>
      </c>
      <c r="H124" s="487">
        <f t="shared" si="21"/>
        <v>44946</v>
      </c>
      <c r="I124" s="481">
        <f t="shared" si="11"/>
        <v>0.66097058823529409</v>
      </c>
    </row>
    <row r="125" spans="1:9" ht="12.75" customHeight="1" x14ac:dyDescent="0.2">
      <c r="A125" s="178"/>
      <c r="B125" s="485"/>
      <c r="C125" s="184" t="s">
        <v>493</v>
      </c>
      <c r="D125" s="486"/>
      <c r="E125" s="488"/>
      <c r="F125" s="488"/>
      <c r="G125" s="488"/>
      <c r="H125" s="488"/>
      <c r="I125" s="482" t="str">
        <f t="shared" si="11"/>
        <v xml:space="preserve">  </v>
      </c>
    </row>
    <row r="126" spans="1:9" ht="24.75" customHeight="1" x14ac:dyDescent="0.2">
      <c r="B126" s="188" t="s">
        <v>494</v>
      </c>
      <c r="C126" s="185" t="s">
        <v>495</v>
      </c>
      <c r="D126" s="319" t="s">
        <v>177</v>
      </c>
      <c r="E126" s="281"/>
      <c r="F126" s="282"/>
      <c r="G126" s="281"/>
      <c r="H126" s="282"/>
      <c r="I126" s="187" t="str">
        <f t="shared" si="11"/>
        <v xml:space="preserve">  </v>
      </c>
    </row>
    <row r="127" spans="1:9" ht="24.75" customHeight="1" x14ac:dyDescent="0.2">
      <c r="B127" s="188" t="s">
        <v>496</v>
      </c>
      <c r="C127" s="185" t="s">
        <v>497</v>
      </c>
      <c r="D127" s="319" t="s">
        <v>178</v>
      </c>
      <c r="E127" s="281"/>
      <c r="F127" s="282"/>
      <c r="G127" s="281"/>
      <c r="H127" s="282"/>
      <c r="I127" s="187" t="str">
        <f t="shared" si="11"/>
        <v xml:space="preserve">  </v>
      </c>
    </row>
    <row r="128" spans="1:9" ht="20.100000000000001" customHeight="1" x14ac:dyDescent="0.2">
      <c r="B128" s="188">
        <v>435</v>
      </c>
      <c r="C128" s="185" t="s">
        <v>498</v>
      </c>
      <c r="D128" s="319" t="s">
        <v>179</v>
      </c>
      <c r="E128" s="281">
        <v>137272</v>
      </c>
      <c r="F128" s="282">
        <v>166388</v>
      </c>
      <c r="G128" s="281">
        <v>68000</v>
      </c>
      <c r="H128" s="282">
        <v>44946</v>
      </c>
      <c r="I128" s="187">
        <f t="shared" si="11"/>
        <v>0.66097058823529409</v>
      </c>
    </row>
    <row r="129" spans="1:10" ht="20.100000000000001" customHeight="1" x14ac:dyDescent="0.2">
      <c r="B129" s="188">
        <v>436</v>
      </c>
      <c r="C129" s="185" t="s">
        <v>499</v>
      </c>
      <c r="D129" s="319" t="s">
        <v>180</v>
      </c>
      <c r="E129" s="281"/>
      <c r="F129" s="282"/>
      <c r="G129" s="281"/>
      <c r="H129" s="282"/>
      <c r="I129" s="187" t="str">
        <f t="shared" si="11"/>
        <v xml:space="preserve">  </v>
      </c>
    </row>
    <row r="130" spans="1:10" ht="20.100000000000001" customHeight="1" x14ac:dyDescent="0.2">
      <c r="B130" s="188" t="s">
        <v>500</v>
      </c>
      <c r="C130" s="185" t="s">
        <v>501</v>
      </c>
      <c r="D130" s="319" t="s">
        <v>181</v>
      </c>
      <c r="E130" s="281"/>
      <c r="F130" s="282"/>
      <c r="G130" s="281"/>
      <c r="H130" s="282"/>
      <c r="I130" s="187" t="str">
        <f t="shared" si="11"/>
        <v xml:space="preserve">  </v>
      </c>
    </row>
    <row r="131" spans="1:10" ht="20.100000000000001" customHeight="1" x14ac:dyDescent="0.2">
      <c r="B131" s="188" t="s">
        <v>500</v>
      </c>
      <c r="C131" s="185" t="s">
        <v>502</v>
      </c>
      <c r="D131" s="319" t="s">
        <v>182</v>
      </c>
      <c r="E131" s="281"/>
      <c r="F131" s="282"/>
      <c r="G131" s="281"/>
      <c r="H131" s="282"/>
      <c r="I131" s="187" t="str">
        <f t="shared" si="11"/>
        <v xml:space="preserve">  </v>
      </c>
    </row>
    <row r="132" spans="1:10" ht="20.100000000000001" customHeight="1" x14ac:dyDescent="0.2">
      <c r="A132" s="178"/>
      <c r="B132" s="485" t="s">
        <v>503</v>
      </c>
      <c r="C132" s="183" t="s">
        <v>504</v>
      </c>
      <c r="D132" s="486" t="s">
        <v>183</v>
      </c>
      <c r="E132" s="487">
        <f>E134+E135+E136</f>
        <v>27144</v>
      </c>
      <c r="F132" s="487">
        <f t="shared" ref="F132:H132" si="22">F134+F135+F136</f>
        <v>16121</v>
      </c>
      <c r="G132" s="487">
        <f t="shared" si="22"/>
        <v>8470</v>
      </c>
      <c r="H132" s="487">
        <f t="shared" si="22"/>
        <v>68651</v>
      </c>
      <c r="I132" s="481">
        <f t="shared" si="11"/>
        <v>8.105194805194806</v>
      </c>
    </row>
    <row r="133" spans="1:10" ht="15.75" customHeight="1" x14ac:dyDescent="0.2">
      <c r="A133" s="178"/>
      <c r="B133" s="485"/>
      <c r="C133" s="184" t="s">
        <v>505</v>
      </c>
      <c r="D133" s="486"/>
      <c r="E133" s="488"/>
      <c r="F133" s="488"/>
      <c r="G133" s="488"/>
      <c r="H133" s="488"/>
      <c r="I133" s="482" t="str">
        <f t="shared" si="11"/>
        <v xml:space="preserve">  </v>
      </c>
    </row>
    <row r="134" spans="1:10" ht="20.100000000000001" customHeight="1" x14ac:dyDescent="0.2">
      <c r="B134" s="188" t="s">
        <v>506</v>
      </c>
      <c r="C134" s="185" t="s">
        <v>507</v>
      </c>
      <c r="D134" s="319" t="s">
        <v>184</v>
      </c>
      <c r="E134" s="281">
        <v>2584</v>
      </c>
      <c r="F134" s="282"/>
      <c r="G134" s="281">
        <v>1800</v>
      </c>
      <c r="H134" s="282">
        <v>63767</v>
      </c>
      <c r="I134" s="187">
        <f t="shared" si="11"/>
        <v>35.426111111111112</v>
      </c>
    </row>
    <row r="135" spans="1:10" ht="24.75" customHeight="1" x14ac:dyDescent="0.2">
      <c r="B135" s="188" t="s">
        <v>508</v>
      </c>
      <c r="C135" s="185" t="s">
        <v>509</v>
      </c>
      <c r="D135" s="319" t="s">
        <v>185</v>
      </c>
      <c r="E135" s="281">
        <v>13021</v>
      </c>
      <c r="F135" s="282">
        <v>15200</v>
      </c>
      <c r="G135" s="281">
        <v>5600</v>
      </c>
      <c r="H135" s="282">
        <v>4884</v>
      </c>
      <c r="I135" s="187">
        <f t="shared" si="11"/>
        <v>0.87214285714285711</v>
      </c>
    </row>
    <row r="136" spans="1:10" ht="20.100000000000001" customHeight="1" x14ac:dyDescent="0.2">
      <c r="B136" s="188">
        <v>481</v>
      </c>
      <c r="C136" s="185" t="s">
        <v>510</v>
      </c>
      <c r="D136" s="319" t="s">
        <v>186</v>
      </c>
      <c r="E136" s="281">
        <v>11539</v>
      </c>
      <c r="F136" s="282">
        <v>921</v>
      </c>
      <c r="G136" s="281">
        <v>1070</v>
      </c>
      <c r="H136" s="282"/>
      <c r="I136" s="187">
        <f t="shared" si="11"/>
        <v>0</v>
      </c>
    </row>
    <row r="137" spans="1:10" ht="36.75" customHeight="1" x14ac:dyDescent="0.2">
      <c r="B137" s="188">
        <v>427</v>
      </c>
      <c r="C137" s="185" t="s">
        <v>511</v>
      </c>
      <c r="D137" s="319" t="s">
        <v>187</v>
      </c>
      <c r="E137" s="281"/>
      <c r="F137" s="282"/>
      <c r="G137" s="281"/>
      <c r="H137" s="282"/>
      <c r="I137" s="187" t="str">
        <f t="shared" ref="I137:I143" si="23">IFERROR(H137/G137,"  ")</f>
        <v xml:space="preserve">  </v>
      </c>
    </row>
    <row r="138" spans="1:10" ht="36.75" customHeight="1" x14ac:dyDescent="0.2">
      <c r="A138" s="178"/>
      <c r="B138" s="179" t="s">
        <v>512</v>
      </c>
      <c r="C138" s="185" t="s">
        <v>513</v>
      </c>
      <c r="D138" s="319" t="s">
        <v>188</v>
      </c>
      <c r="E138" s="281">
        <v>1172</v>
      </c>
      <c r="F138" s="282">
        <v>1200</v>
      </c>
      <c r="G138" s="281">
        <v>480</v>
      </c>
      <c r="H138" s="282">
        <v>1299</v>
      </c>
      <c r="I138" s="187">
        <f t="shared" si="23"/>
        <v>2.7062499999999998</v>
      </c>
    </row>
    <row r="139" spans="1:10" ht="20.100000000000001" customHeight="1" x14ac:dyDescent="0.2">
      <c r="A139" s="178"/>
      <c r="B139" s="485"/>
      <c r="C139" s="181" t="s">
        <v>514</v>
      </c>
      <c r="D139" s="486" t="s">
        <v>189</v>
      </c>
      <c r="E139" s="473"/>
      <c r="F139" s="475"/>
      <c r="G139" s="473"/>
      <c r="H139" s="475"/>
      <c r="I139" s="481" t="str">
        <f t="shared" si="23"/>
        <v xml:space="preserve">  </v>
      </c>
    </row>
    <row r="140" spans="1:10" ht="23.25" customHeight="1" x14ac:dyDescent="0.2">
      <c r="A140" s="178"/>
      <c r="B140" s="485"/>
      <c r="C140" s="182" t="s">
        <v>515</v>
      </c>
      <c r="D140" s="486"/>
      <c r="E140" s="474"/>
      <c r="F140" s="476"/>
      <c r="G140" s="474"/>
      <c r="H140" s="476"/>
      <c r="I140" s="482" t="str">
        <f t="shared" si="23"/>
        <v xml:space="preserve">  </v>
      </c>
    </row>
    <row r="141" spans="1:10" ht="20.100000000000001" customHeight="1" x14ac:dyDescent="0.2">
      <c r="A141" s="178"/>
      <c r="B141" s="485"/>
      <c r="C141" s="181" t="s">
        <v>516</v>
      </c>
      <c r="D141" s="486" t="s">
        <v>190</v>
      </c>
      <c r="E141" s="487">
        <f>E77+E92+E109+E110+E111-E139</f>
        <v>651731</v>
      </c>
      <c r="F141" s="487">
        <f t="shared" ref="F141:H141" si="24">F77+F92+F109+F110+F111-F139</f>
        <v>601864</v>
      </c>
      <c r="G141" s="487">
        <f t="shared" si="24"/>
        <v>571889</v>
      </c>
      <c r="H141" s="487">
        <f t="shared" si="24"/>
        <v>555498</v>
      </c>
      <c r="I141" s="495">
        <f t="shared" si="23"/>
        <v>0.97133884372666723</v>
      </c>
      <c r="J141" s="190"/>
    </row>
    <row r="142" spans="1:10" ht="14.25" customHeight="1" x14ac:dyDescent="0.2">
      <c r="A142" s="178"/>
      <c r="B142" s="485"/>
      <c r="C142" s="182" t="s">
        <v>517</v>
      </c>
      <c r="D142" s="486"/>
      <c r="E142" s="488"/>
      <c r="F142" s="488"/>
      <c r="G142" s="488"/>
      <c r="H142" s="488"/>
      <c r="I142" s="496" t="str">
        <f t="shared" si="23"/>
        <v xml:space="preserve">  </v>
      </c>
    </row>
    <row r="143" spans="1:10" ht="20.100000000000001" customHeight="1" thickBot="1" x14ac:dyDescent="0.25">
      <c r="A143" s="178"/>
      <c r="B143" s="191">
        <v>89</v>
      </c>
      <c r="C143" s="192" t="s">
        <v>518</v>
      </c>
      <c r="D143" s="318" t="s">
        <v>191</v>
      </c>
      <c r="E143" s="283">
        <v>20353</v>
      </c>
      <c r="F143" s="284">
        <v>19000</v>
      </c>
      <c r="G143" s="283">
        <v>19300</v>
      </c>
      <c r="H143" s="284">
        <v>17887</v>
      </c>
      <c r="I143" s="193">
        <f t="shared" si="23"/>
        <v>0.92678756476683943</v>
      </c>
    </row>
    <row r="145" spans="2:2" x14ac:dyDescent="0.2">
      <c r="B145" s="164" t="s">
        <v>577</v>
      </c>
    </row>
  </sheetData>
  <mergeCells count="134"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</mergeCells>
  <pageMargins left="0.25" right="0.25" top="0.75" bottom="0.75" header="0.3" footer="0.3"/>
  <pageSetup paperSize="9" scale="87" fitToHeight="0" orientation="landscape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H144"/>
  <sheetViews>
    <sheetView showGridLines="0" topLeftCell="A40" workbookViewId="0">
      <selection activeCell="K17" sqref="K17"/>
    </sheetView>
  </sheetViews>
  <sheetFormatPr defaultRowHeight="15.75" x14ac:dyDescent="0.25"/>
  <cols>
    <col min="1" max="1" width="1.85546875" style="8" customWidth="1"/>
    <col min="2" max="2" width="59.5703125" style="8" customWidth="1"/>
    <col min="3" max="3" width="12.5703125" style="8" customWidth="1"/>
    <col min="4" max="7" width="17.85546875" style="8" customWidth="1"/>
    <col min="8" max="8" width="16.5703125" style="164" customWidth="1"/>
    <col min="9" max="259" width="9.140625" style="8"/>
    <col min="260" max="260" width="3.42578125" style="8" customWidth="1"/>
    <col min="261" max="261" width="59.5703125" style="8" customWidth="1"/>
    <col min="262" max="262" width="12.5703125" style="8" customWidth="1"/>
    <col min="263" max="264" width="17.85546875" style="8" customWidth="1"/>
    <col min="265" max="515" width="9.140625" style="8"/>
    <col min="516" max="516" width="3.42578125" style="8" customWidth="1"/>
    <col min="517" max="517" width="59.5703125" style="8" customWidth="1"/>
    <col min="518" max="518" width="12.5703125" style="8" customWidth="1"/>
    <col min="519" max="520" width="17.85546875" style="8" customWidth="1"/>
    <col min="521" max="771" width="9.140625" style="8"/>
    <col min="772" max="772" width="3.42578125" style="8" customWidth="1"/>
    <col min="773" max="773" width="59.5703125" style="8" customWidth="1"/>
    <col min="774" max="774" width="12.5703125" style="8" customWidth="1"/>
    <col min="775" max="776" width="17.85546875" style="8" customWidth="1"/>
    <col min="777" max="1027" width="9.140625" style="8"/>
    <col min="1028" max="1028" width="3.42578125" style="8" customWidth="1"/>
    <col min="1029" max="1029" width="59.5703125" style="8" customWidth="1"/>
    <col min="1030" max="1030" width="12.5703125" style="8" customWidth="1"/>
    <col min="1031" max="1032" width="17.85546875" style="8" customWidth="1"/>
    <col min="1033" max="1283" width="9.140625" style="8"/>
    <col min="1284" max="1284" width="3.42578125" style="8" customWidth="1"/>
    <col min="1285" max="1285" width="59.5703125" style="8" customWidth="1"/>
    <col min="1286" max="1286" width="12.5703125" style="8" customWidth="1"/>
    <col min="1287" max="1288" width="17.85546875" style="8" customWidth="1"/>
    <col min="1289" max="1539" width="9.140625" style="8"/>
    <col min="1540" max="1540" width="3.42578125" style="8" customWidth="1"/>
    <col min="1541" max="1541" width="59.5703125" style="8" customWidth="1"/>
    <col min="1542" max="1542" width="12.5703125" style="8" customWidth="1"/>
    <col min="1543" max="1544" width="17.85546875" style="8" customWidth="1"/>
    <col min="1545" max="1795" width="9.140625" style="8"/>
    <col min="1796" max="1796" width="3.42578125" style="8" customWidth="1"/>
    <col min="1797" max="1797" width="59.5703125" style="8" customWidth="1"/>
    <col min="1798" max="1798" width="12.5703125" style="8" customWidth="1"/>
    <col min="1799" max="1800" width="17.85546875" style="8" customWidth="1"/>
    <col min="1801" max="2051" width="9.140625" style="8"/>
    <col min="2052" max="2052" width="3.42578125" style="8" customWidth="1"/>
    <col min="2053" max="2053" width="59.5703125" style="8" customWidth="1"/>
    <col min="2054" max="2054" width="12.5703125" style="8" customWidth="1"/>
    <col min="2055" max="2056" width="17.85546875" style="8" customWidth="1"/>
    <col min="2057" max="2307" width="9.140625" style="8"/>
    <col min="2308" max="2308" width="3.42578125" style="8" customWidth="1"/>
    <col min="2309" max="2309" width="59.5703125" style="8" customWidth="1"/>
    <col min="2310" max="2310" width="12.5703125" style="8" customWidth="1"/>
    <col min="2311" max="2312" width="17.85546875" style="8" customWidth="1"/>
    <col min="2313" max="2563" width="9.140625" style="8"/>
    <col min="2564" max="2564" width="3.42578125" style="8" customWidth="1"/>
    <col min="2565" max="2565" width="59.5703125" style="8" customWidth="1"/>
    <col min="2566" max="2566" width="12.5703125" style="8" customWidth="1"/>
    <col min="2567" max="2568" width="17.85546875" style="8" customWidth="1"/>
    <col min="2569" max="2819" width="9.140625" style="8"/>
    <col min="2820" max="2820" width="3.42578125" style="8" customWidth="1"/>
    <col min="2821" max="2821" width="59.5703125" style="8" customWidth="1"/>
    <col min="2822" max="2822" width="12.5703125" style="8" customWidth="1"/>
    <col min="2823" max="2824" width="17.85546875" style="8" customWidth="1"/>
    <col min="2825" max="3075" width="9.140625" style="8"/>
    <col min="3076" max="3076" width="3.42578125" style="8" customWidth="1"/>
    <col min="3077" max="3077" width="59.5703125" style="8" customWidth="1"/>
    <col min="3078" max="3078" width="12.5703125" style="8" customWidth="1"/>
    <col min="3079" max="3080" width="17.85546875" style="8" customWidth="1"/>
    <col min="3081" max="3331" width="9.140625" style="8"/>
    <col min="3332" max="3332" width="3.42578125" style="8" customWidth="1"/>
    <col min="3333" max="3333" width="59.5703125" style="8" customWidth="1"/>
    <col min="3334" max="3334" width="12.5703125" style="8" customWidth="1"/>
    <col min="3335" max="3336" width="17.85546875" style="8" customWidth="1"/>
    <col min="3337" max="3587" width="9.140625" style="8"/>
    <col min="3588" max="3588" width="3.42578125" style="8" customWidth="1"/>
    <col min="3589" max="3589" width="59.5703125" style="8" customWidth="1"/>
    <col min="3590" max="3590" width="12.5703125" style="8" customWidth="1"/>
    <col min="3591" max="3592" width="17.85546875" style="8" customWidth="1"/>
    <col min="3593" max="3843" width="9.140625" style="8"/>
    <col min="3844" max="3844" width="3.42578125" style="8" customWidth="1"/>
    <col min="3845" max="3845" width="59.5703125" style="8" customWidth="1"/>
    <col min="3846" max="3846" width="12.5703125" style="8" customWidth="1"/>
    <col min="3847" max="3848" width="17.85546875" style="8" customWidth="1"/>
    <col min="3849" max="4099" width="9.140625" style="8"/>
    <col min="4100" max="4100" width="3.42578125" style="8" customWidth="1"/>
    <col min="4101" max="4101" width="59.5703125" style="8" customWidth="1"/>
    <col min="4102" max="4102" width="12.5703125" style="8" customWidth="1"/>
    <col min="4103" max="4104" width="17.85546875" style="8" customWidth="1"/>
    <col min="4105" max="4355" width="9.140625" style="8"/>
    <col min="4356" max="4356" width="3.42578125" style="8" customWidth="1"/>
    <col min="4357" max="4357" width="59.5703125" style="8" customWidth="1"/>
    <col min="4358" max="4358" width="12.5703125" style="8" customWidth="1"/>
    <col min="4359" max="4360" width="17.85546875" style="8" customWidth="1"/>
    <col min="4361" max="4611" width="9.140625" style="8"/>
    <col min="4612" max="4612" width="3.42578125" style="8" customWidth="1"/>
    <col min="4613" max="4613" width="59.5703125" style="8" customWidth="1"/>
    <col min="4614" max="4614" width="12.5703125" style="8" customWidth="1"/>
    <col min="4615" max="4616" width="17.85546875" style="8" customWidth="1"/>
    <col min="4617" max="4867" width="9.140625" style="8"/>
    <col min="4868" max="4868" width="3.42578125" style="8" customWidth="1"/>
    <col min="4869" max="4869" width="59.5703125" style="8" customWidth="1"/>
    <col min="4870" max="4870" width="12.5703125" style="8" customWidth="1"/>
    <col min="4871" max="4872" width="17.85546875" style="8" customWidth="1"/>
    <col min="4873" max="5123" width="9.140625" style="8"/>
    <col min="5124" max="5124" width="3.42578125" style="8" customWidth="1"/>
    <col min="5125" max="5125" width="59.5703125" style="8" customWidth="1"/>
    <col min="5126" max="5126" width="12.5703125" style="8" customWidth="1"/>
    <col min="5127" max="5128" width="17.85546875" style="8" customWidth="1"/>
    <col min="5129" max="5379" width="9.140625" style="8"/>
    <col min="5380" max="5380" width="3.42578125" style="8" customWidth="1"/>
    <col min="5381" max="5381" width="59.5703125" style="8" customWidth="1"/>
    <col min="5382" max="5382" width="12.5703125" style="8" customWidth="1"/>
    <col min="5383" max="5384" width="17.85546875" style="8" customWidth="1"/>
    <col min="5385" max="5635" width="9.140625" style="8"/>
    <col min="5636" max="5636" width="3.42578125" style="8" customWidth="1"/>
    <col min="5637" max="5637" width="59.5703125" style="8" customWidth="1"/>
    <col min="5638" max="5638" width="12.5703125" style="8" customWidth="1"/>
    <col min="5639" max="5640" width="17.85546875" style="8" customWidth="1"/>
    <col min="5641" max="5891" width="9.140625" style="8"/>
    <col min="5892" max="5892" width="3.42578125" style="8" customWidth="1"/>
    <col min="5893" max="5893" width="59.5703125" style="8" customWidth="1"/>
    <col min="5894" max="5894" width="12.5703125" style="8" customWidth="1"/>
    <col min="5895" max="5896" width="17.85546875" style="8" customWidth="1"/>
    <col min="5897" max="6147" width="9.140625" style="8"/>
    <col min="6148" max="6148" width="3.42578125" style="8" customWidth="1"/>
    <col min="6149" max="6149" width="59.5703125" style="8" customWidth="1"/>
    <col min="6150" max="6150" width="12.5703125" style="8" customWidth="1"/>
    <col min="6151" max="6152" width="17.85546875" style="8" customWidth="1"/>
    <col min="6153" max="6403" width="9.140625" style="8"/>
    <col min="6404" max="6404" width="3.42578125" style="8" customWidth="1"/>
    <col min="6405" max="6405" width="59.5703125" style="8" customWidth="1"/>
    <col min="6406" max="6406" width="12.5703125" style="8" customWidth="1"/>
    <col min="6407" max="6408" width="17.85546875" style="8" customWidth="1"/>
    <col min="6409" max="6659" width="9.140625" style="8"/>
    <col min="6660" max="6660" width="3.42578125" style="8" customWidth="1"/>
    <col min="6661" max="6661" width="59.5703125" style="8" customWidth="1"/>
    <col min="6662" max="6662" width="12.5703125" style="8" customWidth="1"/>
    <col min="6663" max="6664" width="17.85546875" style="8" customWidth="1"/>
    <col min="6665" max="6915" width="9.140625" style="8"/>
    <col min="6916" max="6916" width="3.42578125" style="8" customWidth="1"/>
    <col min="6917" max="6917" width="59.5703125" style="8" customWidth="1"/>
    <col min="6918" max="6918" width="12.5703125" style="8" customWidth="1"/>
    <col min="6919" max="6920" width="17.85546875" style="8" customWidth="1"/>
    <col min="6921" max="7171" width="9.140625" style="8"/>
    <col min="7172" max="7172" width="3.42578125" style="8" customWidth="1"/>
    <col min="7173" max="7173" width="59.5703125" style="8" customWidth="1"/>
    <col min="7174" max="7174" width="12.5703125" style="8" customWidth="1"/>
    <col min="7175" max="7176" width="17.85546875" style="8" customWidth="1"/>
    <col min="7177" max="7427" width="9.140625" style="8"/>
    <col min="7428" max="7428" width="3.42578125" style="8" customWidth="1"/>
    <col min="7429" max="7429" width="59.5703125" style="8" customWidth="1"/>
    <col min="7430" max="7430" width="12.5703125" style="8" customWidth="1"/>
    <col min="7431" max="7432" width="17.85546875" style="8" customWidth="1"/>
    <col min="7433" max="7683" width="9.140625" style="8"/>
    <col min="7684" max="7684" width="3.42578125" style="8" customWidth="1"/>
    <col min="7685" max="7685" width="59.5703125" style="8" customWidth="1"/>
    <col min="7686" max="7686" width="12.5703125" style="8" customWidth="1"/>
    <col min="7687" max="7688" width="17.85546875" style="8" customWidth="1"/>
    <col min="7689" max="7939" width="9.140625" style="8"/>
    <col min="7940" max="7940" width="3.42578125" style="8" customWidth="1"/>
    <col min="7941" max="7941" width="59.5703125" style="8" customWidth="1"/>
    <col min="7942" max="7942" width="12.5703125" style="8" customWidth="1"/>
    <col min="7943" max="7944" width="17.85546875" style="8" customWidth="1"/>
    <col min="7945" max="8195" width="9.140625" style="8"/>
    <col min="8196" max="8196" width="3.42578125" style="8" customWidth="1"/>
    <col min="8197" max="8197" width="59.5703125" style="8" customWidth="1"/>
    <col min="8198" max="8198" width="12.5703125" style="8" customWidth="1"/>
    <col min="8199" max="8200" width="17.85546875" style="8" customWidth="1"/>
    <col min="8201" max="8451" width="9.140625" style="8"/>
    <col min="8452" max="8452" width="3.42578125" style="8" customWidth="1"/>
    <col min="8453" max="8453" width="59.5703125" style="8" customWidth="1"/>
    <col min="8454" max="8454" width="12.5703125" style="8" customWidth="1"/>
    <col min="8455" max="8456" width="17.85546875" style="8" customWidth="1"/>
    <col min="8457" max="8707" width="9.140625" style="8"/>
    <col min="8708" max="8708" width="3.42578125" style="8" customWidth="1"/>
    <col min="8709" max="8709" width="59.5703125" style="8" customWidth="1"/>
    <col min="8710" max="8710" width="12.5703125" style="8" customWidth="1"/>
    <col min="8711" max="8712" width="17.85546875" style="8" customWidth="1"/>
    <col min="8713" max="8963" width="9.140625" style="8"/>
    <col min="8964" max="8964" width="3.42578125" style="8" customWidth="1"/>
    <col min="8965" max="8965" width="59.5703125" style="8" customWidth="1"/>
    <col min="8966" max="8966" width="12.5703125" style="8" customWidth="1"/>
    <col min="8967" max="8968" width="17.85546875" style="8" customWidth="1"/>
    <col min="8969" max="9219" width="9.140625" style="8"/>
    <col min="9220" max="9220" width="3.42578125" style="8" customWidth="1"/>
    <col min="9221" max="9221" width="59.5703125" style="8" customWidth="1"/>
    <col min="9222" max="9222" width="12.5703125" style="8" customWidth="1"/>
    <col min="9223" max="9224" width="17.85546875" style="8" customWidth="1"/>
    <col min="9225" max="9475" width="9.140625" style="8"/>
    <col min="9476" max="9476" width="3.42578125" style="8" customWidth="1"/>
    <col min="9477" max="9477" width="59.5703125" style="8" customWidth="1"/>
    <col min="9478" max="9478" width="12.5703125" style="8" customWidth="1"/>
    <col min="9479" max="9480" width="17.85546875" style="8" customWidth="1"/>
    <col min="9481" max="9731" width="9.140625" style="8"/>
    <col min="9732" max="9732" width="3.42578125" style="8" customWidth="1"/>
    <col min="9733" max="9733" width="59.5703125" style="8" customWidth="1"/>
    <col min="9734" max="9734" width="12.5703125" style="8" customWidth="1"/>
    <col min="9735" max="9736" width="17.85546875" style="8" customWidth="1"/>
    <col min="9737" max="9987" width="9.140625" style="8"/>
    <col min="9988" max="9988" width="3.42578125" style="8" customWidth="1"/>
    <col min="9989" max="9989" width="59.5703125" style="8" customWidth="1"/>
    <col min="9990" max="9990" width="12.5703125" style="8" customWidth="1"/>
    <col min="9991" max="9992" width="17.85546875" style="8" customWidth="1"/>
    <col min="9993" max="10243" width="9.140625" style="8"/>
    <col min="10244" max="10244" width="3.42578125" style="8" customWidth="1"/>
    <col min="10245" max="10245" width="59.5703125" style="8" customWidth="1"/>
    <col min="10246" max="10246" width="12.5703125" style="8" customWidth="1"/>
    <col min="10247" max="10248" width="17.85546875" style="8" customWidth="1"/>
    <col min="10249" max="10499" width="9.140625" style="8"/>
    <col min="10500" max="10500" width="3.42578125" style="8" customWidth="1"/>
    <col min="10501" max="10501" width="59.5703125" style="8" customWidth="1"/>
    <col min="10502" max="10502" width="12.5703125" style="8" customWidth="1"/>
    <col min="10503" max="10504" width="17.85546875" style="8" customWidth="1"/>
    <col min="10505" max="10755" width="9.140625" style="8"/>
    <col min="10756" max="10756" width="3.42578125" style="8" customWidth="1"/>
    <col min="10757" max="10757" width="59.5703125" style="8" customWidth="1"/>
    <col min="10758" max="10758" width="12.5703125" style="8" customWidth="1"/>
    <col min="10759" max="10760" width="17.85546875" style="8" customWidth="1"/>
    <col min="10761" max="11011" width="9.140625" style="8"/>
    <col min="11012" max="11012" width="3.42578125" style="8" customWidth="1"/>
    <col min="11013" max="11013" width="59.5703125" style="8" customWidth="1"/>
    <col min="11014" max="11014" width="12.5703125" style="8" customWidth="1"/>
    <col min="11015" max="11016" width="17.85546875" style="8" customWidth="1"/>
    <col min="11017" max="11267" width="9.140625" style="8"/>
    <col min="11268" max="11268" width="3.42578125" style="8" customWidth="1"/>
    <col min="11269" max="11269" width="59.5703125" style="8" customWidth="1"/>
    <col min="11270" max="11270" width="12.5703125" style="8" customWidth="1"/>
    <col min="11271" max="11272" width="17.85546875" style="8" customWidth="1"/>
    <col min="11273" max="11523" width="9.140625" style="8"/>
    <col min="11524" max="11524" width="3.42578125" style="8" customWidth="1"/>
    <col min="11525" max="11525" width="59.5703125" style="8" customWidth="1"/>
    <col min="11526" max="11526" width="12.5703125" style="8" customWidth="1"/>
    <col min="11527" max="11528" width="17.85546875" style="8" customWidth="1"/>
    <col min="11529" max="11779" width="9.140625" style="8"/>
    <col min="11780" max="11780" width="3.42578125" style="8" customWidth="1"/>
    <col min="11781" max="11781" width="59.5703125" style="8" customWidth="1"/>
    <col min="11782" max="11782" width="12.5703125" style="8" customWidth="1"/>
    <col min="11783" max="11784" width="17.85546875" style="8" customWidth="1"/>
    <col min="11785" max="12035" width="9.140625" style="8"/>
    <col min="12036" max="12036" width="3.42578125" style="8" customWidth="1"/>
    <col min="12037" max="12037" width="59.5703125" style="8" customWidth="1"/>
    <col min="12038" max="12038" width="12.5703125" style="8" customWidth="1"/>
    <col min="12039" max="12040" width="17.85546875" style="8" customWidth="1"/>
    <col min="12041" max="12291" width="9.140625" style="8"/>
    <col min="12292" max="12292" width="3.42578125" style="8" customWidth="1"/>
    <col min="12293" max="12293" width="59.5703125" style="8" customWidth="1"/>
    <col min="12294" max="12294" width="12.5703125" style="8" customWidth="1"/>
    <col min="12295" max="12296" width="17.85546875" style="8" customWidth="1"/>
    <col min="12297" max="12547" width="9.140625" style="8"/>
    <col min="12548" max="12548" width="3.42578125" style="8" customWidth="1"/>
    <col min="12549" max="12549" width="59.5703125" style="8" customWidth="1"/>
    <col min="12550" max="12550" width="12.5703125" style="8" customWidth="1"/>
    <col min="12551" max="12552" width="17.85546875" style="8" customWidth="1"/>
    <col min="12553" max="12803" width="9.140625" style="8"/>
    <col min="12804" max="12804" width="3.42578125" style="8" customWidth="1"/>
    <col min="12805" max="12805" width="59.5703125" style="8" customWidth="1"/>
    <col min="12806" max="12806" width="12.5703125" style="8" customWidth="1"/>
    <col min="12807" max="12808" width="17.85546875" style="8" customWidth="1"/>
    <col min="12809" max="13059" width="9.140625" style="8"/>
    <col min="13060" max="13060" width="3.42578125" style="8" customWidth="1"/>
    <col min="13061" max="13061" width="59.5703125" style="8" customWidth="1"/>
    <col min="13062" max="13062" width="12.5703125" style="8" customWidth="1"/>
    <col min="13063" max="13064" width="17.85546875" style="8" customWidth="1"/>
    <col min="13065" max="13315" width="9.140625" style="8"/>
    <col min="13316" max="13316" width="3.42578125" style="8" customWidth="1"/>
    <col min="13317" max="13317" width="59.5703125" style="8" customWidth="1"/>
    <col min="13318" max="13318" width="12.5703125" style="8" customWidth="1"/>
    <col min="13319" max="13320" width="17.85546875" style="8" customWidth="1"/>
    <col min="13321" max="13571" width="9.140625" style="8"/>
    <col min="13572" max="13572" width="3.42578125" style="8" customWidth="1"/>
    <col min="13573" max="13573" width="59.5703125" style="8" customWidth="1"/>
    <col min="13574" max="13574" width="12.5703125" style="8" customWidth="1"/>
    <col min="13575" max="13576" width="17.85546875" style="8" customWidth="1"/>
    <col min="13577" max="13827" width="9.140625" style="8"/>
    <col min="13828" max="13828" width="3.42578125" style="8" customWidth="1"/>
    <col min="13829" max="13829" width="59.5703125" style="8" customWidth="1"/>
    <col min="13830" max="13830" width="12.5703125" style="8" customWidth="1"/>
    <col min="13831" max="13832" width="17.85546875" style="8" customWidth="1"/>
    <col min="13833" max="14083" width="9.140625" style="8"/>
    <col min="14084" max="14084" width="3.42578125" style="8" customWidth="1"/>
    <col min="14085" max="14085" width="59.5703125" style="8" customWidth="1"/>
    <col min="14086" max="14086" width="12.5703125" style="8" customWidth="1"/>
    <col min="14087" max="14088" width="17.85546875" style="8" customWidth="1"/>
    <col min="14089" max="14339" width="9.140625" style="8"/>
    <col min="14340" max="14340" width="3.42578125" style="8" customWidth="1"/>
    <col min="14341" max="14341" width="59.5703125" style="8" customWidth="1"/>
    <col min="14342" max="14342" width="12.5703125" style="8" customWidth="1"/>
    <col min="14343" max="14344" width="17.85546875" style="8" customWidth="1"/>
    <col min="14345" max="14595" width="9.140625" style="8"/>
    <col min="14596" max="14596" width="3.42578125" style="8" customWidth="1"/>
    <col min="14597" max="14597" width="59.5703125" style="8" customWidth="1"/>
    <col min="14598" max="14598" width="12.5703125" style="8" customWidth="1"/>
    <col min="14599" max="14600" width="17.85546875" style="8" customWidth="1"/>
    <col min="14601" max="14851" width="9.140625" style="8"/>
    <col min="14852" max="14852" width="3.42578125" style="8" customWidth="1"/>
    <col min="14853" max="14853" width="59.5703125" style="8" customWidth="1"/>
    <col min="14854" max="14854" width="12.5703125" style="8" customWidth="1"/>
    <col min="14855" max="14856" width="17.85546875" style="8" customWidth="1"/>
    <col min="14857" max="15107" width="9.140625" style="8"/>
    <col min="15108" max="15108" width="3.42578125" style="8" customWidth="1"/>
    <col min="15109" max="15109" width="59.5703125" style="8" customWidth="1"/>
    <col min="15110" max="15110" width="12.5703125" style="8" customWidth="1"/>
    <col min="15111" max="15112" width="17.85546875" style="8" customWidth="1"/>
    <col min="15113" max="15363" width="9.140625" style="8"/>
    <col min="15364" max="15364" width="3.42578125" style="8" customWidth="1"/>
    <col min="15365" max="15365" width="59.5703125" style="8" customWidth="1"/>
    <col min="15366" max="15366" width="12.5703125" style="8" customWidth="1"/>
    <col min="15367" max="15368" width="17.85546875" style="8" customWidth="1"/>
    <col min="15369" max="15619" width="9.140625" style="8"/>
    <col min="15620" max="15620" width="3.42578125" style="8" customWidth="1"/>
    <col min="15621" max="15621" width="59.5703125" style="8" customWidth="1"/>
    <col min="15622" max="15622" width="12.5703125" style="8" customWidth="1"/>
    <col min="15623" max="15624" width="17.85546875" style="8" customWidth="1"/>
    <col min="15625" max="15875" width="9.140625" style="8"/>
    <col min="15876" max="15876" width="3.42578125" style="8" customWidth="1"/>
    <col min="15877" max="15877" width="59.5703125" style="8" customWidth="1"/>
    <col min="15878" max="15878" width="12.5703125" style="8" customWidth="1"/>
    <col min="15879" max="15880" width="17.85546875" style="8" customWidth="1"/>
    <col min="15881" max="16131" width="9.140625" style="8"/>
    <col min="16132" max="16132" width="3.42578125" style="8" customWidth="1"/>
    <col min="16133" max="16133" width="59.5703125" style="8" customWidth="1"/>
    <col min="16134" max="16134" width="12.5703125" style="8" customWidth="1"/>
    <col min="16135" max="16136" width="17.85546875" style="8" customWidth="1"/>
    <col min="16137" max="16384" width="9.140625" style="8"/>
  </cols>
  <sheetData>
    <row r="1" spans="1:8" x14ac:dyDescent="0.25">
      <c r="E1" s="194"/>
      <c r="G1" s="194"/>
      <c r="H1" s="174" t="s">
        <v>575</v>
      </c>
    </row>
    <row r="2" spans="1:8" ht="21.75" customHeight="1" x14ac:dyDescent="0.25">
      <c r="B2" s="497" t="s">
        <v>68</v>
      </c>
      <c r="C2" s="497"/>
      <c r="D2" s="497"/>
      <c r="E2" s="497"/>
      <c r="F2" s="497"/>
      <c r="G2" s="497"/>
      <c r="H2" s="497"/>
    </row>
    <row r="3" spans="1:8" ht="14.25" customHeight="1" x14ac:dyDescent="0.25">
      <c r="B3" s="497" t="s">
        <v>800</v>
      </c>
      <c r="C3" s="497"/>
      <c r="D3" s="497"/>
      <c r="E3" s="497"/>
      <c r="F3" s="497"/>
      <c r="G3" s="497"/>
      <c r="H3" s="497"/>
    </row>
    <row r="4" spans="1:8" ht="14.25" customHeight="1" thickBot="1" x14ac:dyDescent="0.3">
      <c r="B4" s="163"/>
      <c r="C4" s="163"/>
      <c r="D4" s="163"/>
      <c r="E4" s="163"/>
      <c r="F4" s="163"/>
      <c r="G4" s="163"/>
      <c r="H4" s="35" t="s">
        <v>129</v>
      </c>
    </row>
    <row r="5" spans="1:8" ht="24.75" customHeight="1" thickBot="1" x14ac:dyDescent="0.3">
      <c r="B5" s="502" t="s">
        <v>519</v>
      </c>
      <c r="C5" s="456" t="s">
        <v>85</v>
      </c>
      <c r="D5" s="505" t="s">
        <v>774</v>
      </c>
      <c r="E5" s="464" t="s">
        <v>775</v>
      </c>
      <c r="F5" s="507" t="s">
        <v>801</v>
      </c>
      <c r="G5" s="508"/>
      <c r="H5" s="511" t="s">
        <v>721</v>
      </c>
    </row>
    <row r="6" spans="1:8" ht="25.5" customHeight="1" x14ac:dyDescent="0.25">
      <c r="B6" s="503"/>
      <c r="C6" s="457"/>
      <c r="D6" s="457"/>
      <c r="E6" s="506"/>
      <c r="F6" s="219" t="s">
        <v>0</v>
      </c>
      <c r="G6" s="208" t="s">
        <v>567</v>
      </c>
      <c r="H6" s="512"/>
    </row>
    <row r="7" spans="1:8" ht="16.5" thickBot="1" x14ac:dyDescent="0.3">
      <c r="A7" s="61"/>
      <c r="B7" s="195">
        <v>1</v>
      </c>
      <c r="C7" s="196">
        <v>2</v>
      </c>
      <c r="D7" s="197"/>
      <c r="E7" s="220"/>
      <c r="F7" s="197">
        <v>3</v>
      </c>
      <c r="G7" s="198">
        <v>4</v>
      </c>
      <c r="H7" s="173">
        <v>8</v>
      </c>
    </row>
    <row r="8" spans="1:8" ht="20.100000000000001" customHeight="1" x14ac:dyDescent="0.25">
      <c r="A8" s="61"/>
      <c r="B8" s="199" t="s">
        <v>520</v>
      </c>
      <c r="C8" s="200"/>
      <c r="D8" s="210"/>
      <c r="E8" s="211"/>
      <c r="F8" s="210"/>
      <c r="G8" s="211"/>
      <c r="H8" s="216"/>
    </row>
    <row r="9" spans="1:8" ht="20.100000000000001" customHeight="1" x14ac:dyDescent="0.25">
      <c r="A9" s="61"/>
      <c r="B9" s="201" t="s">
        <v>521</v>
      </c>
      <c r="C9" s="202">
        <v>3001</v>
      </c>
      <c r="D9" s="212">
        <f>D10+D11+D12+D13</f>
        <v>1164201</v>
      </c>
      <c r="E9" s="212">
        <f t="shared" ref="E9:G9" si="0">E10+E11+E12+E13</f>
        <v>1410623</v>
      </c>
      <c r="F9" s="212">
        <f t="shared" si="0"/>
        <v>828818</v>
      </c>
      <c r="G9" s="212">
        <f t="shared" si="0"/>
        <v>766949</v>
      </c>
      <c r="H9" s="217">
        <f>IFERROR(G9/F9,"  ")</f>
        <v>0.92535273123894513</v>
      </c>
    </row>
    <row r="10" spans="1:8" ht="20.100000000000001" customHeight="1" x14ac:dyDescent="0.25">
      <c r="A10" s="61"/>
      <c r="B10" s="203" t="s">
        <v>522</v>
      </c>
      <c r="C10" s="204">
        <v>3002</v>
      </c>
      <c r="D10" s="214">
        <v>1156911</v>
      </c>
      <c r="E10" s="215">
        <v>1400800</v>
      </c>
      <c r="F10" s="214">
        <v>822659</v>
      </c>
      <c r="G10" s="215">
        <v>763811</v>
      </c>
      <c r="H10" s="218">
        <f t="shared" ref="H10:H66" si="1">IFERROR(G10/F10,"  ")</f>
        <v>0.92846610807150953</v>
      </c>
    </row>
    <row r="11" spans="1:8" ht="20.100000000000001" customHeight="1" x14ac:dyDescent="0.25">
      <c r="A11" s="61"/>
      <c r="B11" s="203" t="s">
        <v>523</v>
      </c>
      <c r="C11" s="204">
        <v>3003</v>
      </c>
      <c r="D11" s="214"/>
      <c r="E11" s="215"/>
      <c r="F11" s="214"/>
      <c r="G11" s="215"/>
      <c r="H11" s="218" t="str">
        <f t="shared" si="1"/>
        <v xml:space="preserve">  </v>
      </c>
    </row>
    <row r="12" spans="1:8" ht="20.100000000000001" customHeight="1" x14ac:dyDescent="0.25">
      <c r="A12" s="61"/>
      <c r="B12" s="203" t="s">
        <v>524</v>
      </c>
      <c r="C12" s="204">
        <v>3004</v>
      </c>
      <c r="D12" s="214">
        <v>7290</v>
      </c>
      <c r="E12" s="215">
        <v>9653</v>
      </c>
      <c r="F12" s="214">
        <v>6039</v>
      </c>
      <c r="G12" s="215">
        <v>3138</v>
      </c>
      <c r="H12" s="218">
        <f t="shared" si="1"/>
        <v>0.51962245404868357</v>
      </c>
    </row>
    <row r="13" spans="1:8" ht="20.100000000000001" customHeight="1" x14ac:dyDescent="0.25">
      <c r="A13" s="61"/>
      <c r="B13" s="203" t="s">
        <v>525</v>
      </c>
      <c r="C13" s="204">
        <v>3005</v>
      </c>
      <c r="D13" s="214"/>
      <c r="E13" s="215">
        <v>170</v>
      </c>
      <c r="F13" s="214">
        <v>120</v>
      </c>
      <c r="G13" s="215"/>
      <c r="H13" s="218">
        <f t="shared" si="1"/>
        <v>0</v>
      </c>
    </row>
    <row r="14" spans="1:8" ht="20.100000000000001" customHeight="1" x14ac:dyDescent="0.25">
      <c r="A14" s="61"/>
      <c r="B14" s="201" t="s">
        <v>526</v>
      </c>
      <c r="C14" s="202">
        <v>3006</v>
      </c>
      <c r="D14" s="212">
        <f>D15+D16+D17+D18+D19+D20+D21</f>
        <v>1035620</v>
      </c>
      <c r="E14" s="212">
        <f t="shared" ref="E14:G14" si="2">E15+E16+E17+E18+E19+E20+E21</f>
        <v>1396129</v>
      </c>
      <c r="F14" s="212">
        <f t="shared" si="2"/>
        <v>806848</v>
      </c>
      <c r="G14" s="212">
        <f t="shared" si="2"/>
        <v>721533</v>
      </c>
      <c r="H14" s="217">
        <f t="shared" si="1"/>
        <v>0.89426137265011496</v>
      </c>
    </row>
    <row r="15" spans="1:8" ht="20.100000000000001" customHeight="1" x14ac:dyDescent="0.25">
      <c r="A15" s="61"/>
      <c r="B15" s="203" t="s">
        <v>527</v>
      </c>
      <c r="C15" s="204">
        <v>3007</v>
      </c>
      <c r="D15" s="214">
        <v>862648</v>
      </c>
      <c r="E15" s="215">
        <v>1181202</v>
      </c>
      <c r="F15" s="214">
        <v>657749</v>
      </c>
      <c r="G15" s="215">
        <v>598306</v>
      </c>
      <c r="H15" s="218">
        <f t="shared" si="1"/>
        <v>0.90962662048897069</v>
      </c>
    </row>
    <row r="16" spans="1:8" ht="20.100000000000001" customHeight="1" x14ac:dyDescent="0.25">
      <c r="A16" s="61"/>
      <c r="B16" s="203" t="s">
        <v>528</v>
      </c>
      <c r="C16" s="204">
        <v>3008</v>
      </c>
      <c r="D16" s="214"/>
      <c r="E16" s="215"/>
      <c r="F16" s="214">
        <v>0</v>
      </c>
      <c r="G16" s="215"/>
      <c r="H16" s="218" t="str">
        <f t="shared" si="1"/>
        <v xml:space="preserve">  </v>
      </c>
    </row>
    <row r="17" spans="1:8" ht="20.100000000000001" customHeight="1" x14ac:dyDescent="0.25">
      <c r="A17" s="61"/>
      <c r="B17" s="203" t="s">
        <v>529</v>
      </c>
      <c r="C17" s="204">
        <v>3009</v>
      </c>
      <c r="D17" s="214">
        <v>54284</v>
      </c>
      <c r="E17" s="215">
        <v>66634</v>
      </c>
      <c r="F17" s="214">
        <v>34815</v>
      </c>
      <c r="G17" s="215">
        <v>33034</v>
      </c>
      <c r="H17" s="218">
        <f t="shared" si="1"/>
        <v>0.94884388912824935</v>
      </c>
    </row>
    <row r="18" spans="1:8" ht="20.100000000000001" customHeight="1" x14ac:dyDescent="0.25">
      <c r="A18" s="61"/>
      <c r="B18" s="203" t="s">
        <v>530</v>
      </c>
      <c r="C18" s="204">
        <v>3010</v>
      </c>
      <c r="D18" s="214">
        <v>24</v>
      </c>
      <c r="E18" s="215">
        <v>868</v>
      </c>
      <c r="F18" s="214">
        <v>296</v>
      </c>
      <c r="G18" s="215">
        <v>3</v>
      </c>
      <c r="H18" s="218">
        <f t="shared" si="1"/>
        <v>1.0135135135135136E-2</v>
      </c>
    </row>
    <row r="19" spans="1:8" ht="20.100000000000001" customHeight="1" x14ac:dyDescent="0.25">
      <c r="A19" s="61"/>
      <c r="B19" s="203" t="s">
        <v>531</v>
      </c>
      <c r="C19" s="204">
        <v>3011</v>
      </c>
      <c r="D19" s="214"/>
      <c r="E19" s="215"/>
      <c r="F19" s="214"/>
      <c r="G19" s="215"/>
      <c r="H19" s="218" t="str">
        <f t="shared" si="1"/>
        <v xml:space="preserve">  </v>
      </c>
    </row>
    <row r="20" spans="1:8" ht="20.100000000000001" customHeight="1" x14ac:dyDescent="0.25">
      <c r="A20" s="61"/>
      <c r="B20" s="203" t="s">
        <v>532</v>
      </c>
      <c r="C20" s="204">
        <v>3012</v>
      </c>
      <c r="D20" s="214">
        <v>16887</v>
      </c>
      <c r="E20" s="215">
        <v>26741</v>
      </c>
      <c r="F20" s="214">
        <v>34380</v>
      </c>
      <c r="G20" s="215">
        <v>20661</v>
      </c>
      <c r="H20" s="218">
        <f t="shared" si="1"/>
        <v>0.60095986038394411</v>
      </c>
    </row>
    <row r="21" spans="1:8" ht="20.100000000000001" customHeight="1" x14ac:dyDescent="0.25">
      <c r="A21" s="61"/>
      <c r="B21" s="203" t="s">
        <v>533</v>
      </c>
      <c r="C21" s="204">
        <v>3013</v>
      </c>
      <c r="D21" s="214">
        <v>101777</v>
      </c>
      <c r="E21" s="215">
        <v>120684</v>
      </c>
      <c r="F21" s="214">
        <v>79608</v>
      </c>
      <c r="G21" s="215">
        <v>69529</v>
      </c>
      <c r="H21" s="218">
        <f t="shared" si="1"/>
        <v>0.87339212139483469</v>
      </c>
    </row>
    <row r="22" spans="1:8" ht="20.100000000000001" customHeight="1" x14ac:dyDescent="0.25">
      <c r="A22" s="61"/>
      <c r="B22" s="203" t="s">
        <v>534</v>
      </c>
      <c r="C22" s="204">
        <v>3014</v>
      </c>
      <c r="D22" s="214"/>
      <c r="E22" s="215"/>
      <c r="F22" s="214"/>
      <c r="G22" s="215"/>
      <c r="H22" s="218" t="str">
        <f t="shared" si="1"/>
        <v xml:space="preserve">  </v>
      </c>
    </row>
    <row r="23" spans="1:8" ht="20.100000000000001" customHeight="1" x14ac:dyDescent="0.25">
      <c r="A23" s="61"/>
      <c r="B23" s="203" t="s">
        <v>535</v>
      </c>
      <c r="C23" s="204">
        <v>3015</v>
      </c>
      <c r="D23" s="214">
        <f>D9-D14</f>
        <v>128581</v>
      </c>
      <c r="E23" s="214">
        <f t="shared" ref="E23:G23" si="3">E9-E14</f>
        <v>14494</v>
      </c>
      <c r="F23" s="214">
        <f>F9-F14</f>
        <v>21970</v>
      </c>
      <c r="G23" s="214">
        <f t="shared" si="3"/>
        <v>45416</v>
      </c>
      <c r="H23" s="218">
        <f t="shared" si="1"/>
        <v>2.0671825216203916</v>
      </c>
    </row>
    <row r="24" spans="1:8" ht="20.100000000000001" customHeight="1" x14ac:dyDescent="0.25">
      <c r="A24" s="61"/>
      <c r="B24" s="203" t="s">
        <v>536</v>
      </c>
      <c r="C24" s="204">
        <v>3016</v>
      </c>
      <c r="D24" s="214">
        <v>0</v>
      </c>
      <c r="E24" s="214">
        <v>0</v>
      </c>
      <c r="F24" s="214"/>
      <c r="G24" s="214"/>
      <c r="H24" s="218" t="str">
        <f t="shared" si="1"/>
        <v xml:space="preserve">  </v>
      </c>
    </row>
    <row r="25" spans="1:8" ht="20.100000000000001" customHeight="1" x14ac:dyDescent="0.25">
      <c r="A25" s="61"/>
      <c r="B25" s="205" t="s">
        <v>537</v>
      </c>
      <c r="C25" s="204"/>
      <c r="D25" s="214"/>
      <c r="E25" s="215"/>
      <c r="F25" s="214"/>
      <c r="G25" s="215"/>
      <c r="H25" s="218" t="str">
        <f t="shared" si="1"/>
        <v xml:space="preserve">  </v>
      </c>
    </row>
    <row r="26" spans="1:8" ht="20.100000000000001" customHeight="1" x14ac:dyDescent="0.25">
      <c r="A26" s="61"/>
      <c r="B26" s="201" t="s">
        <v>192</v>
      </c>
      <c r="C26" s="202">
        <v>3017</v>
      </c>
      <c r="D26" s="212">
        <f>D27+D28+D29+D30+D31</f>
        <v>0</v>
      </c>
      <c r="E26" s="212">
        <f t="shared" ref="E26:G26" si="4">E27+E28+E29+E30+E31</f>
        <v>300</v>
      </c>
      <c r="F26" s="212">
        <f t="shared" si="4"/>
        <v>300</v>
      </c>
      <c r="G26" s="212">
        <f t="shared" si="4"/>
        <v>0</v>
      </c>
      <c r="H26" s="217">
        <f t="shared" si="1"/>
        <v>0</v>
      </c>
    </row>
    <row r="27" spans="1:8" ht="20.100000000000001" customHeight="1" x14ac:dyDescent="0.25">
      <c r="A27" s="61"/>
      <c r="B27" s="203" t="s">
        <v>538</v>
      </c>
      <c r="C27" s="204">
        <v>3018</v>
      </c>
      <c r="D27" s="214"/>
      <c r="E27" s="215"/>
      <c r="F27" s="214"/>
      <c r="G27" s="215"/>
      <c r="H27" s="218" t="str">
        <f t="shared" si="1"/>
        <v xml:space="preserve">  </v>
      </c>
    </row>
    <row r="28" spans="1:8" ht="27.75" customHeight="1" x14ac:dyDescent="0.25">
      <c r="A28" s="61"/>
      <c r="B28" s="203" t="s">
        <v>539</v>
      </c>
      <c r="C28" s="204">
        <v>3019</v>
      </c>
      <c r="D28" s="214"/>
      <c r="E28" s="215">
        <v>300</v>
      </c>
      <c r="F28" s="214">
        <v>300</v>
      </c>
      <c r="G28" s="215"/>
      <c r="H28" s="218">
        <f t="shared" si="1"/>
        <v>0</v>
      </c>
    </row>
    <row r="29" spans="1:8" ht="20.100000000000001" customHeight="1" x14ac:dyDescent="0.25">
      <c r="A29" s="61"/>
      <c r="B29" s="203" t="s">
        <v>540</v>
      </c>
      <c r="C29" s="204">
        <v>3020</v>
      </c>
      <c r="D29" s="214"/>
      <c r="E29" s="215"/>
      <c r="F29" s="214"/>
      <c r="G29" s="215"/>
      <c r="H29" s="218" t="str">
        <f t="shared" si="1"/>
        <v xml:space="preserve">  </v>
      </c>
    </row>
    <row r="30" spans="1:8" ht="20.100000000000001" customHeight="1" x14ac:dyDescent="0.25">
      <c r="A30" s="61"/>
      <c r="B30" s="203" t="s">
        <v>541</v>
      </c>
      <c r="C30" s="204">
        <v>3021</v>
      </c>
      <c r="D30" s="214"/>
      <c r="E30" s="215"/>
      <c r="F30" s="214"/>
      <c r="G30" s="215"/>
      <c r="H30" s="218" t="str">
        <f t="shared" si="1"/>
        <v xml:space="preserve">  </v>
      </c>
    </row>
    <row r="31" spans="1:8" ht="20.100000000000001" customHeight="1" x14ac:dyDescent="0.25">
      <c r="A31" s="61"/>
      <c r="B31" s="203" t="s">
        <v>69</v>
      </c>
      <c r="C31" s="204">
        <v>3022</v>
      </c>
      <c r="D31" s="214"/>
      <c r="E31" s="215"/>
      <c r="F31" s="214"/>
      <c r="G31" s="215"/>
      <c r="H31" s="218" t="str">
        <f t="shared" si="1"/>
        <v xml:space="preserve">  </v>
      </c>
    </row>
    <row r="32" spans="1:8" ht="20.100000000000001" customHeight="1" x14ac:dyDescent="0.25">
      <c r="A32" s="61"/>
      <c r="B32" s="201" t="s">
        <v>193</v>
      </c>
      <c r="C32" s="202">
        <v>3023</v>
      </c>
      <c r="D32" s="212">
        <f>D33+D34+D35</f>
        <v>36571</v>
      </c>
      <c r="E32" s="212">
        <f t="shared" ref="E32:G32" si="5">E33+E34+E35</f>
        <v>41067</v>
      </c>
      <c r="F32" s="212">
        <f t="shared" si="5"/>
        <v>40067</v>
      </c>
      <c r="G32" s="212">
        <f t="shared" si="5"/>
        <v>12237</v>
      </c>
      <c r="H32" s="217">
        <f t="shared" si="1"/>
        <v>0.30541343250056158</v>
      </c>
    </row>
    <row r="33" spans="1:8" ht="20.100000000000001" customHeight="1" x14ac:dyDescent="0.25">
      <c r="A33" s="61"/>
      <c r="B33" s="203" t="s">
        <v>542</v>
      </c>
      <c r="C33" s="204">
        <v>3024</v>
      </c>
      <c r="D33" s="214"/>
      <c r="E33" s="215"/>
      <c r="F33" s="214"/>
      <c r="G33" s="215"/>
      <c r="H33" s="218" t="str">
        <f t="shared" si="1"/>
        <v xml:space="preserve">  </v>
      </c>
    </row>
    <row r="34" spans="1:8" ht="34.5" customHeight="1" x14ac:dyDescent="0.25">
      <c r="A34" s="61"/>
      <c r="B34" s="203" t="s">
        <v>543</v>
      </c>
      <c r="C34" s="204">
        <v>3025</v>
      </c>
      <c r="D34" s="214">
        <v>36571</v>
      </c>
      <c r="E34" s="215">
        <v>41067</v>
      </c>
      <c r="F34" s="214">
        <v>40067</v>
      </c>
      <c r="G34" s="215">
        <v>12237</v>
      </c>
      <c r="H34" s="218">
        <f t="shared" si="1"/>
        <v>0.30541343250056158</v>
      </c>
    </row>
    <row r="35" spans="1:8" ht="20.100000000000001" customHeight="1" x14ac:dyDescent="0.25">
      <c r="A35" s="61"/>
      <c r="B35" s="203" t="s">
        <v>544</v>
      </c>
      <c r="C35" s="204">
        <v>3026</v>
      </c>
      <c r="D35" s="214"/>
      <c r="E35" s="215"/>
      <c r="F35" s="214"/>
      <c r="G35" s="215"/>
      <c r="H35" s="218" t="str">
        <f t="shared" si="1"/>
        <v xml:space="preserve">  </v>
      </c>
    </row>
    <row r="36" spans="1:8" ht="20.100000000000001" customHeight="1" x14ac:dyDescent="0.25">
      <c r="A36" s="61"/>
      <c r="B36" s="203" t="s">
        <v>545</v>
      </c>
      <c r="C36" s="204">
        <v>3027</v>
      </c>
      <c r="D36" s="214">
        <v>0</v>
      </c>
      <c r="E36" s="214">
        <v>0</v>
      </c>
      <c r="F36" s="214">
        <v>0</v>
      </c>
      <c r="G36" s="214"/>
      <c r="H36" s="218" t="str">
        <f t="shared" si="1"/>
        <v xml:space="preserve">  </v>
      </c>
    </row>
    <row r="37" spans="1:8" ht="20.100000000000001" customHeight="1" x14ac:dyDescent="0.25">
      <c r="A37" s="61"/>
      <c r="B37" s="203" t="s">
        <v>546</v>
      </c>
      <c r="C37" s="204">
        <v>3028</v>
      </c>
      <c r="D37" s="214">
        <f>D32-D26</f>
        <v>36571</v>
      </c>
      <c r="E37" s="214">
        <f t="shared" ref="E37:G37" si="6">E32-E26</f>
        <v>40767</v>
      </c>
      <c r="F37" s="214">
        <f t="shared" si="6"/>
        <v>39767</v>
      </c>
      <c r="G37" s="214">
        <f t="shared" si="6"/>
        <v>12237</v>
      </c>
      <c r="H37" s="218">
        <f t="shared" si="1"/>
        <v>0.30771745417054341</v>
      </c>
    </row>
    <row r="38" spans="1:8" ht="22.5" customHeight="1" x14ac:dyDescent="0.25">
      <c r="A38" s="61"/>
      <c r="B38" s="205" t="s">
        <v>547</v>
      </c>
      <c r="C38" s="204"/>
      <c r="D38" s="214"/>
      <c r="E38" s="215"/>
      <c r="F38" s="214"/>
      <c r="G38" s="215"/>
      <c r="H38" s="218" t="str">
        <f t="shared" si="1"/>
        <v xml:space="preserve">  </v>
      </c>
    </row>
    <row r="39" spans="1:8" ht="20.100000000000001" customHeight="1" x14ac:dyDescent="0.25">
      <c r="A39" s="61"/>
      <c r="B39" s="201" t="s">
        <v>548</v>
      </c>
      <c r="C39" s="202">
        <v>3029</v>
      </c>
      <c r="D39" s="212">
        <f>D40+D41+D42+D43+D44+D45+D46</f>
        <v>3684</v>
      </c>
      <c r="E39" s="212">
        <f t="shared" ref="E39:G39" si="7">E40+E41+E42+E43+E44+E45+E46</f>
        <v>51500</v>
      </c>
      <c r="F39" s="212">
        <f t="shared" si="7"/>
        <v>50400</v>
      </c>
      <c r="G39" s="212">
        <f t="shared" si="7"/>
        <v>1385</v>
      </c>
      <c r="H39" s="217">
        <f t="shared" si="1"/>
        <v>2.748015873015873E-2</v>
      </c>
    </row>
    <row r="40" spans="1:8" ht="20.100000000000001" customHeight="1" x14ac:dyDescent="0.25">
      <c r="A40" s="61"/>
      <c r="B40" s="203" t="s">
        <v>70</v>
      </c>
      <c r="C40" s="204">
        <v>3030</v>
      </c>
      <c r="D40" s="214"/>
      <c r="E40" s="215"/>
      <c r="F40" s="214"/>
      <c r="G40" s="215"/>
      <c r="H40" s="218" t="str">
        <f t="shared" si="1"/>
        <v xml:space="preserve">  </v>
      </c>
    </row>
    <row r="41" spans="1:8" ht="20.100000000000001" customHeight="1" x14ac:dyDescent="0.25">
      <c r="A41" s="61"/>
      <c r="B41" s="203" t="s">
        <v>549</v>
      </c>
      <c r="C41" s="204">
        <v>3031</v>
      </c>
      <c r="D41" s="214">
        <v>98</v>
      </c>
      <c r="E41" s="215">
        <v>22500</v>
      </c>
      <c r="F41" s="214"/>
      <c r="G41" s="215"/>
      <c r="H41" s="218" t="str">
        <f t="shared" si="1"/>
        <v xml:space="preserve">  </v>
      </c>
    </row>
    <row r="42" spans="1:8" ht="20.100000000000001" customHeight="1" x14ac:dyDescent="0.25">
      <c r="A42" s="61"/>
      <c r="B42" s="203" t="s">
        <v>550</v>
      </c>
      <c r="C42" s="204">
        <v>3032</v>
      </c>
      <c r="D42" s="214"/>
      <c r="E42" s="215"/>
      <c r="F42" s="214"/>
      <c r="G42" s="215"/>
      <c r="H42" s="218" t="str">
        <f t="shared" si="1"/>
        <v xml:space="preserve">  </v>
      </c>
    </row>
    <row r="43" spans="1:8" ht="20.100000000000001" customHeight="1" x14ac:dyDescent="0.25">
      <c r="A43" s="61"/>
      <c r="B43" s="203" t="s">
        <v>551</v>
      </c>
      <c r="C43" s="204">
        <v>3033</v>
      </c>
      <c r="D43" s="214">
        <v>1961</v>
      </c>
      <c r="E43" s="215"/>
      <c r="F43" s="214">
        <v>21400</v>
      </c>
      <c r="G43" s="215"/>
      <c r="H43" s="218">
        <f t="shared" si="1"/>
        <v>0</v>
      </c>
    </row>
    <row r="44" spans="1:8" ht="20.100000000000001" customHeight="1" x14ac:dyDescent="0.25">
      <c r="A44" s="61"/>
      <c r="B44" s="203" t="s">
        <v>552</v>
      </c>
      <c r="C44" s="204">
        <v>3034</v>
      </c>
      <c r="D44" s="214"/>
      <c r="E44" s="215"/>
      <c r="F44" s="214"/>
      <c r="G44" s="215"/>
      <c r="H44" s="218" t="str">
        <f t="shared" si="1"/>
        <v xml:space="preserve">  </v>
      </c>
    </row>
    <row r="45" spans="1:8" ht="20.100000000000001" customHeight="1" x14ac:dyDescent="0.25">
      <c r="A45" s="61"/>
      <c r="B45" s="203" t="s">
        <v>553</v>
      </c>
      <c r="C45" s="204">
        <v>3035</v>
      </c>
      <c r="D45" s="214"/>
      <c r="E45" s="215"/>
      <c r="F45" s="214"/>
      <c r="G45" s="215">
        <v>6</v>
      </c>
      <c r="H45" s="218" t="str">
        <f t="shared" si="1"/>
        <v xml:space="preserve">  </v>
      </c>
    </row>
    <row r="46" spans="1:8" ht="20.100000000000001" customHeight="1" x14ac:dyDescent="0.25">
      <c r="A46" s="61"/>
      <c r="B46" s="203" t="s">
        <v>554</v>
      </c>
      <c r="C46" s="204">
        <v>3036</v>
      </c>
      <c r="D46" s="214">
        <v>1625</v>
      </c>
      <c r="E46" s="215">
        <v>29000</v>
      </c>
      <c r="F46" s="214">
        <v>29000</v>
      </c>
      <c r="G46" s="215">
        <v>1379</v>
      </c>
      <c r="H46" s="218">
        <f t="shared" si="1"/>
        <v>4.7551724137931031E-2</v>
      </c>
    </row>
    <row r="47" spans="1:8" ht="20.100000000000001" customHeight="1" x14ac:dyDescent="0.25">
      <c r="A47" s="61"/>
      <c r="B47" s="201" t="s">
        <v>555</v>
      </c>
      <c r="C47" s="202">
        <v>3037</v>
      </c>
      <c r="D47" s="212">
        <f>D48+D49+D50+D51+D52+D53+D54+D55</f>
        <v>35542</v>
      </c>
      <c r="E47" s="212">
        <f t="shared" ref="E47:G47" si="8">E48+E49+E50+E51+E52+E53+E54+E55</f>
        <v>58335</v>
      </c>
      <c r="F47" s="212">
        <f t="shared" si="8"/>
        <v>60672</v>
      </c>
      <c r="G47" s="212">
        <f t="shared" si="8"/>
        <v>2047</v>
      </c>
      <c r="H47" s="217">
        <f t="shared" si="1"/>
        <v>3.3738792194092829E-2</v>
      </c>
    </row>
    <row r="48" spans="1:8" ht="20.100000000000001" customHeight="1" x14ac:dyDescent="0.25">
      <c r="A48" s="61"/>
      <c r="B48" s="203" t="s">
        <v>556</v>
      </c>
      <c r="C48" s="204">
        <v>3038</v>
      </c>
      <c r="D48" s="214"/>
      <c r="E48" s="215"/>
      <c r="F48" s="214"/>
      <c r="G48" s="215"/>
      <c r="H48" s="218" t="str">
        <f t="shared" si="1"/>
        <v xml:space="preserve">  </v>
      </c>
    </row>
    <row r="49" spans="1:8" ht="20.100000000000001" customHeight="1" x14ac:dyDescent="0.25">
      <c r="A49" s="61"/>
      <c r="B49" s="203" t="s">
        <v>549</v>
      </c>
      <c r="C49" s="204">
        <v>3039</v>
      </c>
      <c r="D49" s="214">
        <v>113</v>
      </c>
      <c r="E49" s="215">
        <v>96</v>
      </c>
      <c r="F49" s="214">
        <v>48</v>
      </c>
      <c r="G49" s="215">
        <v>15</v>
      </c>
      <c r="H49" s="218">
        <f t="shared" si="1"/>
        <v>0.3125</v>
      </c>
    </row>
    <row r="50" spans="1:8" ht="20.100000000000001" customHeight="1" x14ac:dyDescent="0.25">
      <c r="A50" s="61"/>
      <c r="B50" s="203" t="s">
        <v>550</v>
      </c>
      <c r="C50" s="204">
        <v>3040</v>
      </c>
      <c r="D50" s="214"/>
      <c r="E50" s="215"/>
      <c r="F50" s="214"/>
      <c r="G50" s="215"/>
      <c r="H50" s="218" t="str">
        <f t="shared" si="1"/>
        <v xml:space="preserve">  </v>
      </c>
    </row>
    <row r="51" spans="1:8" ht="20.100000000000001" customHeight="1" x14ac:dyDescent="0.25">
      <c r="A51" s="61"/>
      <c r="B51" s="203" t="s">
        <v>551</v>
      </c>
      <c r="C51" s="204">
        <v>3041</v>
      </c>
      <c r="D51" s="214">
        <v>4000</v>
      </c>
      <c r="E51" s="215"/>
      <c r="F51" s="214"/>
      <c r="G51" s="215"/>
      <c r="H51" s="218" t="str">
        <f t="shared" si="1"/>
        <v xml:space="preserve">  </v>
      </c>
    </row>
    <row r="52" spans="1:8" ht="20.100000000000001" customHeight="1" x14ac:dyDescent="0.25">
      <c r="A52" s="61"/>
      <c r="B52" s="203" t="s">
        <v>552</v>
      </c>
      <c r="C52" s="204">
        <v>3042</v>
      </c>
      <c r="D52" s="214"/>
      <c r="E52" s="215"/>
      <c r="F52" s="214"/>
      <c r="G52" s="215"/>
      <c r="H52" s="218" t="str">
        <f t="shared" si="1"/>
        <v xml:space="preserve">  </v>
      </c>
    </row>
    <row r="53" spans="1:8" ht="20.100000000000001" customHeight="1" x14ac:dyDescent="0.25">
      <c r="A53" s="61"/>
      <c r="B53" s="203" t="s">
        <v>557</v>
      </c>
      <c r="C53" s="204">
        <v>3043</v>
      </c>
      <c r="D53" s="214">
        <v>2390</v>
      </c>
      <c r="E53" s="215"/>
      <c r="F53" s="214"/>
      <c r="G53" s="215">
        <v>2032</v>
      </c>
      <c r="H53" s="218" t="str">
        <f t="shared" si="1"/>
        <v xml:space="preserve">  </v>
      </c>
    </row>
    <row r="54" spans="1:8" ht="20.100000000000001" customHeight="1" x14ac:dyDescent="0.25">
      <c r="A54" s="61"/>
      <c r="B54" s="203" t="s">
        <v>558</v>
      </c>
      <c r="C54" s="204">
        <v>3044</v>
      </c>
      <c r="D54" s="214"/>
      <c r="E54" s="215"/>
      <c r="F54" s="214"/>
      <c r="G54" s="215"/>
      <c r="H54" s="218" t="str">
        <f t="shared" si="1"/>
        <v xml:space="preserve">  </v>
      </c>
    </row>
    <row r="55" spans="1:8" ht="20.100000000000001" customHeight="1" x14ac:dyDescent="0.25">
      <c r="A55" s="61"/>
      <c r="B55" s="203" t="s">
        <v>559</v>
      </c>
      <c r="C55" s="204">
        <v>3045</v>
      </c>
      <c r="D55" s="214">
        <v>29039</v>
      </c>
      <c r="E55" s="215">
        <v>58239</v>
      </c>
      <c r="F55" s="214">
        <v>60624</v>
      </c>
      <c r="G55" s="215"/>
      <c r="H55" s="218">
        <f t="shared" si="1"/>
        <v>0</v>
      </c>
    </row>
    <row r="56" spans="1:8" ht="20.100000000000001" customHeight="1" x14ac:dyDescent="0.25">
      <c r="A56" s="61"/>
      <c r="B56" s="203" t="s">
        <v>560</v>
      </c>
      <c r="C56" s="204">
        <v>3046</v>
      </c>
      <c r="D56" s="214"/>
      <c r="E56" s="215"/>
      <c r="F56" s="214"/>
      <c r="G56" s="215"/>
      <c r="H56" s="218" t="str">
        <f t="shared" si="1"/>
        <v xml:space="preserve">  </v>
      </c>
    </row>
    <row r="57" spans="1:8" ht="20.100000000000001" customHeight="1" x14ac:dyDescent="0.25">
      <c r="A57" s="61"/>
      <c r="B57" s="203" t="s">
        <v>561</v>
      </c>
      <c r="C57" s="204">
        <v>3047</v>
      </c>
      <c r="D57" s="214">
        <f>D47-D39</f>
        <v>31858</v>
      </c>
      <c r="E57" s="214">
        <f t="shared" ref="E57:G57" si="9">E47-E39</f>
        <v>6835</v>
      </c>
      <c r="F57" s="214">
        <f t="shared" si="9"/>
        <v>10272</v>
      </c>
      <c r="G57" s="214">
        <f t="shared" si="9"/>
        <v>662</v>
      </c>
      <c r="H57" s="218">
        <f t="shared" si="1"/>
        <v>6.4447040498442368E-2</v>
      </c>
    </row>
    <row r="58" spans="1:8" ht="20.100000000000001" customHeight="1" x14ac:dyDescent="0.25">
      <c r="A58" s="61"/>
      <c r="B58" s="205" t="s">
        <v>568</v>
      </c>
      <c r="C58" s="204">
        <v>3048</v>
      </c>
      <c r="D58" s="214">
        <f>D9+D26+D39</f>
        <v>1167885</v>
      </c>
      <c r="E58" s="214">
        <f t="shared" ref="E58:G58" si="10">E9+E26+E39</f>
        <v>1462423</v>
      </c>
      <c r="F58" s="214">
        <f t="shared" si="10"/>
        <v>879518</v>
      </c>
      <c r="G58" s="380">
        <f t="shared" si="10"/>
        <v>768334</v>
      </c>
      <c r="H58" s="218">
        <f t="shared" si="1"/>
        <v>0.87358530467824425</v>
      </c>
    </row>
    <row r="59" spans="1:8" ht="20.100000000000001" customHeight="1" x14ac:dyDescent="0.25">
      <c r="A59" s="61"/>
      <c r="B59" s="205" t="s">
        <v>569</v>
      </c>
      <c r="C59" s="204">
        <v>3049</v>
      </c>
      <c r="D59" s="214">
        <f>D14+D32+D47</f>
        <v>1107733</v>
      </c>
      <c r="E59" s="214">
        <f t="shared" ref="E59:G59" si="11">E14+E32+E47</f>
        <v>1495531</v>
      </c>
      <c r="F59" s="214">
        <f t="shared" si="11"/>
        <v>907587</v>
      </c>
      <c r="G59" s="214">
        <f t="shared" si="11"/>
        <v>735817</v>
      </c>
      <c r="H59" s="218">
        <f t="shared" si="1"/>
        <v>0.81073990702819676</v>
      </c>
    </row>
    <row r="60" spans="1:8" ht="20.100000000000001" customHeight="1" x14ac:dyDescent="0.25">
      <c r="A60" s="61"/>
      <c r="B60" s="201" t="s">
        <v>570</v>
      </c>
      <c r="C60" s="202">
        <v>3050</v>
      </c>
      <c r="D60" s="212">
        <f>D58-D59</f>
        <v>60152</v>
      </c>
      <c r="E60" s="213"/>
      <c r="F60" s="212"/>
      <c r="G60" s="213">
        <f>G58-G59</f>
        <v>32517</v>
      </c>
      <c r="H60" s="217" t="str">
        <f t="shared" si="1"/>
        <v xml:space="preserve">  </v>
      </c>
    </row>
    <row r="61" spans="1:8" ht="20.100000000000001" customHeight="1" x14ac:dyDescent="0.25">
      <c r="A61" s="61"/>
      <c r="B61" s="201" t="s">
        <v>571</v>
      </c>
      <c r="C61" s="202">
        <v>3051</v>
      </c>
      <c r="D61" s="212"/>
      <c r="E61" s="213">
        <f>E59-E58</f>
        <v>33108</v>
      </c>
      <c r="F61" s="213">
        <f>F59-F58</f>
        <v>28069</v>
      </c>
      <c r="G61" s="213"/>
      <c r="H61" s="217">
        <f t="shared" si="1"/>
        <v>0</v>
      </c>
    </row>
    <row r="62" spans="1:8" ht="20.100000000000001" customHeight="1" x14ac:dyDescent="0.25">
      <c r="A62" s="61"/>
      <c r="B62" s="201" t="s">
        <v>562</v>
      </c>
      <c r="C62" s="202">
        <v>3052</v>
      </c>
      <c r="D62" s="212">
        <v>103314</v>
      </c>
      <c r="E62" s="213">
        <v>135000</v>
      </c>
      <c r="F62" s="212">
        <v>163476</v>
      </c>
      <c r="G62" s="213">
        <v>163476</v>
      </c>
      <c r="H62" s="217">
        <f t="shared" si="1"/>
        <v>1</v>
      </c>
    </row>
    <row r="63" spans="1:8" ht="24" customHeight="1" x14ac:dyDescent="0.25">
      <c r="A63" s="61"/>
      <c r="B63" s="205" t="s">
        <v>563</v>
      </c>
      <c r="C63" s="204">
        <v>3053</v>
      </c>
      <c r="D63" s="214"/>
      <c r="E63" s="215"/>
      <c r="F63" s="214"/>
      <c r="G63" s="215"/>
      <c r="H63" s="218" t="str">
        <f t="shared" si="1"/>
        <v xml:space="preserve">  </v>
      </c>
    </row>
    <row r="64" spans="1:8" ht="24" customHeight="1" x14ac:dyDescent="0.25">
      <c r="A64" s="61"/>
      <c r="B64" s="205" t="s">
        <v>564</v>
      </c>
      <c r="C64" s="204">
        <v>3054</v>
      </c>
      <c r="D64" s="214"/>
      <c r="E64" s="215"/>
      <c r="F64" s="214"/>
      <c r="G64" s="215"/>
      <c r="H64" s="218" t="str">
        <f t="shared" si="1"/>
        <v xml:space="preserve">  </v>
      </c>
    </row>
    <row r="65" spans="2:8" ht="20.100000000000001" customHeight="1" x14ac:dyDescent="0.25">
      <c r="B65" s="206" t="s">
        <v>565</v>
      </c>
      <c r="C65" s="498">
        <v>3055</v>
      </c>
      <c r="D65" s="500">
        <f>D60-D61+D62+D63-D64</f>
        <v>163466</v>
      </c>
      <c r="E65" s="500">
        <f>E60-E61+E62+E63-E64</f>
        <v>101892</v>
      </c>
      <c r="F65" s="500">
        <f>F60-F61+F62+F63-F64</f>
        <v>135407</v>
      </c>
      <c r="G65" s="500">
        <f t="shared" ref="G65" si="12">G60-G61+G62+G63-G64</f>
        <v>195993</v>
      </c>
      <c r="H65" s="509">
        <f>IFERROR(G65/F65,"  ")</f>
        <v>1.4474362477567631</v>
      </c>
    </row>
    <row r="66" spans="2:8" ht="13.5" customHeight="1" thickBot="1" x14ac:dyDescent="0.3">
      <c r="B66" s="207" t="s">
        <v>566</v>
      </c>
      <c r="C66" s="499"/>
      <c r="D66" s="501"/>
      <c r="E66" s="501"/>
      <c r="F66" s="501"/>
      <c r="G66" s="501"/>
      <c r="H66" s="510" t="str">
        <f t="shared" si="1"/>
        <v xml:space="preserve">  </v>
      </c>
    </row>
    <row r="67" spans="2:8" x14ac:dyDescent="0.25">
      <c r="B67" s="39"/>
      <c r="H67" s="209" t="str">
        <f t="shared" ref="H67:H73" si="13">IFERROR(G67/F67,"  ")</f>
        <v xml:space="preserve">  </v>
      </c>
    </row>
    <row r="68" spans="2:8" x14ac:dyDescent="0.25">
      <c r="B68" s="164" t="s">
        <v>577</v>
      </c>
      <c r="H68" s="209" t="str">
        <f t="shared" si="13"/>
        <v xml:space="preserve">  </v>
      </c>
    </row>
    <row r="69" spans="2:8" x14ac:dyDescent="0.25">
      <c r="H69" s="209" t="str">
        <f t="shared" si="13"/>
        <v xml:space="preserve">  </v>
      </c>
    </row>
    <row r="70" spans="2:8" x14ac:dyDescent="0.25">
      <c r="H70" s="209" t="str">
        <f t="shared" si="13"/>
        <v xml:space="preserve">  </v>
      </c>
    </row>
    <row r="71" spans="2:8" x14ac:dyDescent="0.25">
      <c r="H71" s="209" t="str">
        <f t="shared" si="13"/>
        <v xml:space="preserve">  </v>
      </c>
    </row>
    <row r="72" spans="2:8" x14ac:dyDescent="0.25">
      <c r="H72" s="209" t="str">
        <f t="shared" si="13"/>
        <v xml:space="preserve">  </v>
      </c>
    </row>
    <row r="73" spans="2:8" x14ac:dyDescent="0.25">
      <c r="H73" s="209" t="str">
        <f t="shared" si="13"/>
        <v xml:space="preserve">  </v>
      </c>
    </row>
    <row r="74" spans="2:8" x14ac:dyDescent="0.25">
      <c r="H74" s="209" t="str">
        <f t="shared" ref="H74:H137" si="14">IFERROR(G74/F74,"  ")</f>
        <v xml:space="preserve">  </v>
      </c>
    </row>
    <row r="75" spans="2:8" x14ac:dyDescent="0.25">
      <c r="H75" s="209" t="str">
        <f t="shared" si="14"/>
        <v xml:space="preserve">  </v>
      </c>
    </row>
    <row r="76" spans="2:8" x14ac:dyDescent="0.25">
      <c r="H76" s="209" t="str">
        <f t="shared" si="14"/>
        <v xml:space="preserve">  </v>
      </c>
    </row>
    <row r="77" spans="2:8" x14ac:dyDescent="0.25">
      <c r="H77" s="209" t="str">
        <f t="shared" si="14"/>
        <v xml:space="preserve">  </v>
      </c>
    </row>
    <row r="78" spans="2:8" x14ac:dyDescent="0.25">
      <c r="H78" s="504" t="str">
        <f t="shared" si="14"/>
        <v xml:space="preserve">  </v>
      </c>
    </row>
    <row r="79" spans="2:8" x14ac:dyDescent="0.25">
      <c r="H79" s="504" t="str">
        <f t="shared" si="14"/>
        <v xml:space="preserve">  </v>
      </c>
    </row>
    <row r="80" spans="2:8" x14ac:dyDescent="0.25">
      <c r="H80" s="209" t="str">
        <f t="shared" si="14"/>
        <v xml:space="preserve">  </v>
      </c>
    </row>
    <row r="81" spans="8:8" x14ac:dyDescent="0.25">
      <c r="H81" s="209" t="str">
        <f t="shared" si="14"/>
        <v xml:space="preserve">  </v>
      </c>
    </row>
    <row r="82" spans="8:8" x14ac:dyDescent="0.25">
      <c r="H82" s="209" t="str">
        <f t="shared" si="14"/>
        <v xml:space="preserve">  </v>
      </c>
    </row>
    <row r="83" spans="8:8" x14ac:dyDescent="0.25">
      <c r="H83" s="209" t="str">
        <f t="shared" si="14"/>
        <v xml:space="preserve">  </v>
      </c>
    </row>
    <row r="84" spans="8:8" x14ac:dyDescent="0.25">
      <c r="H84" s="209" t="str">
        <f t="shared" si="14"/>
        <v xml:space="preserve">  </v>
      </c>
    </row>
    <row r="85" spans="8:8" x14ac:dyDescent="0.25">
      <c r="H85" s="209" t="str">
        <f t="shared" si="14"/>
        <v xml:space="preserve">  </v>
      </c>
    </row>
    <row r="86" spans="8:8" x14ac:dyDescent="0.25">
      <c r="H86" s="209" t="str">
        <f t="shared" si="14"/>
        <v xml:space="preserve">  </v>
      </c>
    </row>
    <row r="87" spans="8:8" x14ac:dyDescent="0.25">
      <c r="H87" s="209" t="str">
        <f t="shared" si="14"/>
        <v xml:space="preserve">  </v>
      </c>
    </row>
    <row r="88" spans="8:8" x14ac:dyDescent="0.25">
      <c r="H88" s="209" t="str">
        <f t="shared" si="14"/>
        <v xml:space="preserve">  </v>
      </c>
    </row>
    <row r="89" spans="8:8" x14ac:dyDescent="0.25">
      <c r="H89" s="209" t="str">
        <f t="shared" si="14"/>
        <v xml:space="preserve">  </v>
      </c>
    </row>
    <row r="90" spans="8:8" x14ac:dyDescent="0.25">
      <c r="H90" s="209" t="str">
        <f t="shared" si="14"/>
        <v xml:space="preserve">  </v>
      </c>
    </row>
    <row r="91" spans="8:8" x14ac:dyDescent="0.25">
      <c r="H91" s="209" t="str">
        <f t="shared" si="14"/>
        <v xml:space="preserve">  </v>
      </c>
    </row>
    <row r="92" spans="8:8" x14ac:dyDescent="0.25">
      <c r="H92" s="209" t="str">
        <f t="shared" si="14"/>
        <v xml:space="preserve">  </v>
      </c>
    </row>
    <row r="93" spans="8:8" x14ac:dyDescent="0.25">
      <c r="H93" s="504" t="str">
        <f t="shared" si="14"/>
        <v xml:space="preserve">  </v>
      </c>
    </row>
    <row r="94" spans="8:8" x14ac:dyDescent="0.25">
      <c r="H94" s="504" t="str">
        <f t="shared" si="14"/>
        <v xml:space="preserve">  </v>
      </c>
    </row>
    <row r="95" spans="8:8" x14ac:dyDescent="0.25">
      <c r="H95" s="504" t="str">
        <f t="shared" si="14"/>
        <v xml:space="preserve">  </v>
      </c>
    </row>
    <row r="96" spans="8:8" x14ac:dyDescent="0.25">
      <c r="H96" s="504" t="str">
        <f t="shared" si="14"/>
        <v xml:space="preserve">  </v>
      </c>
    </row>
    <row r="97" spans="8:8" x14ac:dyDescent="0.25">
      <c r="H97" s="209" t="str">
        <f t="shared" si="14"/>
        <v xml:space="preserve">  </v>
      </c>
    </row>
    <row r="98" spans="8:8" x14ac:dyDescent="0.25">
      <c r="H98" s="209" t="str">
        <f t="shared" si="14"/>
        <v xml:space="preserve">  </v>
      </c>
    </row>
    <row r="99" spans="8:8" x14ac:dyDescent="0.25">
      <c r="H99" s="209" t="str">
        <f t="shared" si="14"/>
        <v xml:space="preserve">  </v>
      </c>
    </row>
    <row r="100" spans="8:8" x14ac:dyDescent="0.25">
      <c r="H100" s="504" t="str">
        <f t="shared" si="14"/>
        <v xml:space="preserve">  </v>
      </c>
    </row>
    <row r="101" spans="8:8" x14ac:dyDescent="0.25">
      <c r="H101" s="504" t="str">
        <f t="shared" si="14"/>
        <v xml:space="preserve">  </v>
      </c>
    </row>
    <row r="102" spans="8:8" x14ac:dyDescent="0.25">
      <c r="H102" s="209" t="str">
        <f t="shared" si="14"/>
        <v xml:space="preserve">  </v>
      </c>
    </row>
    <row r="103" spans="8:8" x14ac:dyDescent="0.25">
      <c r="H103" s="209" t="str">
        <f t="shared" si="14"/>
        <v xml:space="preserve">  </v>
      </c>
    </row>
    <row r="104" spans="8:8" x14ac:dyDescent="0.25">
      <c r="H104" s="209" t="str">
        <f t="shared" si="14"/>
        <v xml:space="preserve">  </v>
      </c>
    </row>
    <row r="105" spans="8:8" x14ac:dyDescent="0.25">
      <c r="H105" s="209" t="str">
        <f t="shared" si="14"/>
        <v xml:space="preserve">  </v>
      </c>
    </row>
    <row r="106" spans="8:8" x14ac:dyDescent="0.25">
      <c r="H106" s="209" t="str">
        <f t="shared" si="14"/>
        <v xml:space="preserve">  </v>
      </c>
    </row>
    <row r="107" spans="8:8" x14ac:dyDescent="0.25">
      <c r="H107" s="209" t="str">
        <f t="shared" si="14"/>
        <v xml:space="preserve">  </v>
      </c>
    </row>
    <row r="108" spans="8:8" x14ac:dyDescent="0.25">
      <c r="H108" s="209" t="str">
        <f t="shared" si="14"/>
        <v xml:space="preserve">  </v>
      </c>
    </row>
    <row r="109" spans="8:8" x14ac:dyDescent="0.25">
      <c r="H109" s="209" t="str">
        <f t="shared" si="14"/>
        <v xml:space="preserve">  </v>
      </c>
    </row>
    <row r="110" spans="8:8" x14ac:dyDescent="0.25">
      <c r="H110" s="209" t="str">
        <f t="shared" si="14"/>
        <v xml:space="preserve">  </v>
      </c>
    </row>
    <row r="111" spans="8:8" x14ac:dyDescent="0.25">
      <c r="H111" s="209" t="str">
        <f t="shared" si="14"/>
        <v xml:space="preserve">  </v>
      </c>
    </row>
    <row r="112" spans="8:8" x14ac:dyDescent="0.25">
      <c r="H112" s="504" t="str">
        <f t="shared" si="14"/>
        <v xml:space="preserve">  </v>
      </c>
    </row>
    <row r="113" spans="8:8" x14ac:dyDescent="0.25">
      <c r="H113" s="504" t="str">
        <f t="shared" si="14"/>
        <v xml:space="preserve">  </v>
      </c>
    </row>
    <row r="114" spans="8:8" x14ac:dyDescent="0.25">
      <c r="H114" s="209" t="str">
        <f t="shared" si="14"/>
        <v xml:space="preserve">  </v>
      </c>
    </row>
    <row r="115" spans="8:8" x14ac:dyDescent="0.25">
      <c r="H115" s="504" t="str">
        <f t="shared" si="14"/>
        <v xml:space="preserve">  </v>
      </c>
    </row>
    <row r="116" spans="8:8" x14ac:dyDescent="0.25">
      <c r="H116" s="504" t="str">
        <f t="shared" si="14"/>
        <v xml:space="preserve">  </v>
      </c>
    </row>
    <row r="117" spans="8:8" x14ac:dyDescent="0.25">
      <c r="H117" s="209" t="str">
        <f t="shared" si="14"/>
        <v xml:space="preserve">  </v>
      </c>
    </row>
    <row r="118" spans="8:8" x14ac:dyDescent="0.25">
      <c r="H118" s="209" t="str">
        <f t="shared" si="14"/>
        <v xml:space="preserve">  </v>
      </c>
    </row>
    <row r="119" spans="8:8" x14ac:dyDescent="0.25">
      <c r="H119" s="209" t="str">
        <f t="shared" si="14"/>
        <v xml:space="preserve">  </v>
      </c>
    </row>
    <row r="120" spans="8:8" x14ac:dyDescent="0.25">
      <c r="H120" s="209" t="str">
        <f t="shared" si="14"/>
        <v xml:space="preserve">  </v>
      </c>
    </row>
    <row r="121" spans="8:8" x14ac:dyDescent="0.25">
      <c r="H121" s="209" t="str">
        <f t="shared" si="14"/>
        <v xml:space="preserve">  </v>
      </c>
    </row>
    <row r="122" spans="8:8" x14ac:dyDescent="0.25">
      <c r="H122" s="209" t="str">
        <f t="shared" si="14"/>
        <v xml:space="preserve">  </v>
      </c>
    </row>
    <row r="123" spans="8:8" x14ac:dyDescent="0.25">
      <c r="H123" s="209" t="str">
        <f t="shared" si="14"/>
        <v xml:space="preserve">  </v>
      </c>
    </row>
    <row r="124" spans="8:8" x14ac:dyDescent="0.25">
      <c r="H124" s="209" t="str">
        <f t="shared" si="14"/>
        <v xml:space="preserve">  </v>
      </c>
    </row>
    <row r="125" spans="8:8" x14ac:dyDescent="0.25">
      <c r="H125" s="504" t="str">
        <f t="shared" si="14"/>
        <v xml:space="preserve">  </v>
      </c>
    </row>
    <row r="126" spans="8:8" x14ac:dyDescent="0.25">
      <c r="H126" s="504" t="str">
        <f t="shared" si="14"/>
        <v xml:space="preserve">  </v>
      </c>
    </row>
    <row r="127" spans="8:8" x14ac:dyDescent="0.25">
      <c r="H127" s="209" t="str">
        <f t="shared" si="14"/>
        <v xml:space="preserve">  </v>
      </c>
    </row>
    <row r="128" spans="8:8" x14ac:dyDescent="0.25">
      <c r="H128" s="209" t="str">
        <f t="shared" si="14"/>
        <v xml:space="preserve">  </v>
      </c>
    </row>
    <row r="129" spans="8:8" x14ac:dyDescent="0.25">
      <c r="H129" s="209" t="str">
        <f t="shared" si="14"/>
        <v xml:space="preserve">  </v>
      </c>
    </row>
    <row r="130" spans="8:8" x14ac:dyDescent="0.25">
      <c r="H130" s="209" t="str">
        <f t="shared" si="14"/>
        <v xml:space="preserve">  </v>
      </c>
    </row>
    <row r="131" spans="8:8" x14ac:dyDescent="0.25">
      <c r="H131" s="209" t="str">
        <f t="shared" si="14"/>
        <v xml:space="preserve">  </v>
      </c>
    </row>
    <row r="132" spans="8:8" x14ac:dyDescent="0.25">
      <c r="H132" s="209" t="str">
        <f t="shared" si="14"/>
        <v xml:space="preserve">  </v>
      </c>
    </row>
    <row r="133" spans="8:8" x14ac:dyDescent="0.25">
      <c r="H133" s="504" t="str">
        <f t="shared" si="14"/>
        <v xml:space="preserve">  </v>
      </c>
    </row>
    <row r="134" spans="8:8" x14ac:dyDescent="0.25">
      <c r="H134" s="504" t="str">
        <f t="shared" si="14"/>
        <v xml:space="preserve">  </v>
      </c>
    </row>
    <row r="135" spans="8:8" x14ac:dyDescent="0.25">
      <c r="H135" s="209" t="str">
        <f t="shared" si="14"/>
        <v xml:space="preserve">  </v>
      </c>
    </row>
    <row r="136" spans="8:8" x14ac:dyDescent="0.25">
      <c r="H136" s="209" t="str">
        <f t="shared" si="14"/>
        <v xml:space="preserve">  </v>
      </c>
    </row>
    <row r="137" spans="8:8" x14ac:dyDescent="0.25">
      <c r="H137" s="209" t="str">
        <f t="shared" si="14"/>
        <v xml:space="preserve">  </v>
      </c>
    </row>
    <row r="138" spans="8:8" x14ac:dyDescent="0.25">
      <c r="H138" s="209" t="str">
        <f t="shared" ref="H138:H144" si="15">IFERROR(G138/F138,"  ")</f>
        <v xml:space="preserve">  </v>
      </c>
    </row>
    <row r="139" spans="8:8" x14ac:dyDescent="0.25">
      <c r="H139" s="209" t="str">
        <f t="shared" si="15"/>
        <v xml:space="preserve">  </v>
      </c>
    </row>
    <row r="140" spans="8:8" x14ac:dyDescent="0.25">
      <c r="H140" s="504" t="str">
        <f t="shared" si="15"/>
        <v xml:space="preserve">  </v>
      </c>
    </row>
    <row r="141" spans="8:8" x14ac:dyDescent="0.25">
      <c r="H141" s="504" t="str">
        <f t="shared" si="15"/>
        <v xml:space="preserve">  </v>
      </c>
    </row>
    <row r="142" spans="8:8" x14ac:dyDescent="0.25">
      <c r="H142" s="504" t="str">
        <f t="shared" si="15"/>
        <v xml:space="preserve">  </v>
      </c>
    </row>
    <row r="143" spans="8:8" x14ac:dyDescent="0.25">
      <c r="H143" s="504" t="str">
        <f t="shared" si="15"/>
        <v xml:space="preserve">  </v>
      </c>
    </row>
    <row r="144" spans="8:8" x14ac:dyDescent="0.25">
      <c r="H144" s="209" t="str">
        <f t="shared" si="15"/>
        <v xml:space="preserve">  </v>
      </c>
    </row>
  </sheetData>
  <mergeCells count="24"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  <mergeCell ref="B2:H2"/>
    <mergeCell ref="B3:H3"/>
    <mergeCell ref="C65:C66"/>
    <mergeCell ref="D65:D66"/>
    <mergeCell ref="E65:E66"/>
    <mergeCell ref="F65:F66"/>
    <mergeCell ref="B5:B6"/>
    <mergeCell ref="C5:C6"/>
  </mergeCells>
  <pageMargins left="0.25" right="0.25" top="0.75" bottom="0.75" header="0.3" footer="0.3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B1:T61"/>
  <sheetViews>
    <sheetView showGridLines="0" zoomScale="75" zoomScaleNormal="75" workbookViewId="0">
      <selection activeCell="M14" sqref="M14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19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0" ht="18.75" x14ac:dyDescent="0.3">
      <c r="H1" s="152" t="s">
        <v>210</v>
      </c>
    </row>
    <row r="2" spans="2:20" ht="20.25" x14ac:dyDescent="0.3">
      <c r="B2" s="513" t="s">
        <v>37</v>
      </c>
      <c r="C2" s="513"/>
      <c r="D2" s="513"/>
      <c r="E2" s="513"/>
      <c r="F2" s="513"/>
      <c r="G2" s="513"/>
      <c r="H2" s="513"/>
      <c r="I2" s="1"/>
    </row>
    <row r="3" spans="2:20" ht="19.5" thickBot="1" x14ac:dyDescent="0.35">
      <c r="C3" s="1"/>
      <c r="D3" s="20"/>
      <c r="E3" s="1"/>
      <c r="F3" s="1"/>
      <c r="G3" s="1"/>
      <c r="H3" s="50" t="s">
        <v>3</v>
      </c>
      <c r="I3" s="1"/>
    </row>
    <row r="4" spans="2:20" ht="36.75" customHeight="1" x14ac:dyDescent="0.25">
      <c r="B4" s="514" t="s">
        <v>4</v>
      </c>
      <c r="C4" s="516" t="s">
        <v>6</v>
      </c>
      <c r="D4" s="518" t="s">
        <v>776</v>
      </c>
      <c r="E4" s="520" t="s">
        <v>777</v>
      </c>
      <c r="F4" s="522" t="s">
        <v>798</v>
      </c>
      <c r="G4" s="523"/>
      <c r="H4" s="524" t="s">
        <v>722</v>
      </c>
      <c r="I4" s="526"/>
      <c r="J4" s="527"/>
      <c r="K4" s="526"/>
      <c r="L4" s="527"/>
      <c r="M4" s="526"/>
      <c r="N4" s="527"/>
      <c r="O4" s="526"/>
      <c r="P4" s="527"/>
      <c r="Q4" s="526"/>
      <c r="R4" s="527"/>
      <c r="S4" s="527"/>
      <c r="T4" s="527"/>
    </row>
    <row r="5" spans="2:20" ht="30.75" customHeight="1" thickBot="1" x14ac:dyDescent="0.3">
      <c r="B5" s="515"/>
      <c r="C5" s="517"/>
      <c r="D5" s="519"/>
      <c r="E5" s="521"/>
      <c r="F5" s="290" t="s">
        <v>0</v>
      </c>
      <c r="G5" s="222" t="s">
        <v>46</v>
      </c>
      <c r="H5" s="525"/>
      <c r="I5" s="526"/>
      <c r="J5" s="526"/>
      <c r="K5" s="526"/>
      <c r="L5" s="526"/>
      <c r="M5" s="526"/>
      <c r="N5" s="526"/>
      <c r="O5" s="526"/>
      <c r="P5" s="527"/>
      <c r="Q5" s="526"/>
      <c r="R5" s="527"/>
      <c r="S5" s="527"/>
      <c r="T5" s="527"/>
    </row>
    <row r="6" spans="2:20" s="23" customFormat="1" ht="35.25" customHeight="1" x14ac:dyDescent="0.3">
      <c r="B6" s="128" t="s">
        <v>53</v>
      </c>
      <c r="C6" s="51" t="s">
        <v>82</v>
      </c>
      <c r="D6" s="69">
        <v>30213752.210000001</v>
      </c>
      <c r="E6" s="291">
        <v>35275108</v>
      </c>
      <c r="F6" s="287">
        <v>17855954</v>
      </c>
      <c r="G6" s="291">
        <v>17613283</v>
      </c>
      <c r="H6" s="295">
        <f t="shared" ref="H6:H37" si="0">IFERROR(G6/F6,"  ")</f>
        <v>0.9864095192001503</v>
      </c>
    </row>
    <row r="7" spans="2:20" s="23" customFormat="1" ht="35.25" customHeight="1" x14ac:dyDescent="0.3">
      <c r="B7" s="125" t="s">
        <v>54</v>
      </c>
      <c r="C7" s="26" t="s">
        <v>120</v>
      </c>
      <c r="D7" s="68">
        <v>42101085.409999996</v>
      </c>
      <c r="E7" s="292">
        <v>49164776</v>
      </c>
      <c r="F7" s="288">
        <v>24777912</v>
      </c>
      <c r="G7" s="292">
        <v>24574552</v>
      </c>
      <c r="H7" s="296">
        <f t="shared" si="0"/>
        <v>0.99179269019923877</v>
      </c>
    </row>
    <row r="8" spans="2:20" s="23" customFormat="1" ht="35.25" customHeight="1" x14ac:dyDescent="0.3">
      <c r="B8" s="125" t="s">
        <v>55</v>
      </c>
      <c r="C8" s="26" t="s">
        <v>121</v>
      </c>
      <c r="D8" s="68">
        <v>49117931.68</v>
      </c>
      <c r="E8" s="292">
        <v>57350711</v>
      </c>
      <c r="F8" s="288">
        <v>28907026</v>
      </c>
      <c r="G8" s="292">
        <v>28555600</v>
      </c>
      <c r="H8" s="296">
        <f t="shared" si="0"/>
        <v>0.98784288636264417</v>
      </c>
    </row>
    <row r="9" spans="2:20" s="23" customFormat="1" ht="35.25" customHeight="1" x14ac:dyDescent="0.3">
      <c r="B9" s="125" t="s">
        <v>56</v>
      </c>
      <c r="C9" s="26" t="s">
        <v>572</v>
      </c>
      <c r="D9" s="411">
        <v>35</v>
      </c>
      <c r="E9" s="292">
        <v>35</v>
      </c>
      <c r="F9" s="288">
        <v>36</v>
      </c>
      <c r="G9" s="446">
        <v>36</v>
      </c>
      <c r="H9" s="296">
        <f t="shared" si="0"/>
        <v>1</v>
      </c>
    </row>
    <row r="10" spans="2:20" s="23" customFormat="1" ht="35.25" customHeight="1" x14ac:dyDescent="0.3">
      <c r="B10" s="125" t="s">
        <v>125</v>
      </c>
      <c r="C10" s="126" t="s">
        <v>122</v>
      </c>
      <c r="D10" s="411">
        <v>31</v>
      </c>
      <c r="E10" s="292">
        <v>32</v>
      </c>
      <c r="F10" s="288">
        <v>35</v>
      </c>
      <c r="G10" s="446">
        <v>34</v>
      </c>
      <c r="H10" s="296">
        <f t="shared" si="0"/>
        <v>0.97142857142857142</v>
      </c>
    </row>
    <row r="11" spans="2:20" s="23" customFormat="1" ht="35.25" customHeight="1" x14ac:dyDescent="0.3">
      <c r="B11" s="125" t="s">
        <v>124</v>
      </c>
      <c r="C11" s="126" t="s">
        <v>123</v>
      </c>
      <c r="D11" s="411">
        <v>4</v>
      </c>
      <c r="E11" s="292">
        <v>3</v>
      </c>
      <c r="F11" s="288">
        <v>1</v>
      </c>
      <c r="G11" s="446">
        <v>2</v>
      </c>
      <c r="H11" s="296">
        <f t="shared" si="0"/>
        <v>2</v>
      </c>
    </row>
    <row r="12" spans="2:20" s="23" customFormat="1" ht="35.25" customHeight="1" x14ac:dyDescent="0.3">
      <c r="B12" s="125" t="s">
        <v>98</v>
      </c>
      <c r="C12" s="127" t="s">
        <v>7</v>
      </c>
      <c r="D12" s="68">
        <v>39308.18</v>
      </c>
      <c r="E12" s="292">
        <v>400000</v>
      </c>
      <c r="F12" s="288">
        <v>400000</v>
      </c>
      <c r="G12" s="292">
        <v>0</v>
      </c>
      <c r="H12" s="296">
        <f t="shared" si="0"/>
        <v>0</v>
      </c>
    </row>
    <row r="13" spans="2:20" s="23" customFormat="1" ht="35.25" customHeight="1" x14ac:dyDescent="0.3">
      <c r="B13" s="125" t="s">
        <v>99</v>
      </c>
      <c r="C13" s="127" t="s">
        <v>71</v>
      </c>
      <c r="D13" s="286">
        <v>1</v>
      </c>
      <c r="E13" s="293">
        <v>2</v>
      </c>
      <c r="F13" s="288">
        <v>2</v>
      </c>
      <c r="G13" s="292">
        <v>0</v>
      </c>
      <c r="H13" s="296">
        <f t="shared" si="0"/>
        <v>0</v>
      </c>
    </row>
    <row r="14" spans="2:20" s="23" customFormat="1" ht="35.25" customHeight="1" x14ac:dyDescent="0.3">
      <c r="B14" s="125" t="s">
        <v>100</v>
      </c>
      <c r="C14" s="127" t="s">
        <v>8</v>
      </c>
      <c r="D14" s="286"/>
      <c r="E14" s="293"/>
      <c r="F14" s="288"/>
      <c r="G14" s="292"/>
      <c r="H14" s="296" t="str">
        <f t="shared" si="0"/>
        <v xml:space="preserve">  </v>
      </c>
    </row>
    <row r="15" spans="2:20" s="23" customFormat="1" ht="35.25" customHeight="1" x14ac:dyDescent="0.3">
      <c r="B15" s="125" t="s">
        <v>101</v>
      </c>
      <c r="C15" s="127" t="s">
        <v>72</v>
      </c>
      <c r="D15" s="286"/>
      <c r="E15" s="293"/>
      <c r="F15" s="288"/>
      <c r="G15" s="292"/>
      <c r="H15" s="296" t="str">
        <f t="shared" si="0"/>
        <v xml:space="preserve">  </v>
      </c>
    </row>
    <row r="16" spans="2:20" s="23" customFormat="1" ht="35.25" customHeight="1" x14ac:dyDescent="0.3">
      <c r="B16" s="125" t="s">
        <v>102</v>
      </c>
      <c r="C16" s="26" t="s">
        <v>9</v>
      </c>
      <c r="D16" s="286">
        <v>2556603.16</v>
      </c>
      <c r="E16" s="293">
        <v>2023952</v>
      </c>
      <c r="F16" s="288">
        <v>916976</v>
      </c>
      <c r="G16" s="292">
        <v>1352217</v>
      </c>
      <c r="H16" s="296">
        <f t="shared" si="0"/>
        <v>1.4746481914466683</v>
      </c>
    </row>
    <row r="17" spans="2:8" s="23" customFormat="1" ht="35.25" customHeight="1" x14ac:dyDescent="0.3">
      <c r="B17" s="125" t="s">
        <v>103</v>
      </c>
      <c r="C17" s="26" t="s">
        <v>73</v>
      </c>
      <c r="D17" s="68">
        <v>3</v>
      </c>
      <c r="E17" s="292">
        <v>3</v>
      </c>
      <c r="F17" s="288">
        <v>3</v>
      </c>
      <c r="G17" s="292">
        <v>3</v>
      </c>
      <c r="H17" s="296">
        <f t="shared" si="0"/>
        <v>1</v>
      </c>
    </row>
    <row r="18" spans="2:8" s="23" customFormat="1" ht="35.25" customHeight="1" x14ac:dyDescent="0.3">
      <c r="B18" s="125" t="s">
        <v>104</v>
      </c>
      <c r="C18" s="26" t="s">
        <v>10</v>
      </c>
      <c r="D18" s="68"/>
      <c r="E18" s="292"/>
      <c r="F18" s="288"/>
      <c r="G18" s="292"/>
      <c r="H18" s="296" t="str">
        <f t="shared" si="0"/>
        <v xml:space="preserve">  </v>
      </c>
    </row>
    <row r="19" spans="2:8" s="23" customFormat="1" ht="35.25" customHeight="1" x14ac:dyDescent="0.3">
      <c r="B19" s="125" t="s">
        <v>105</v>
      </c>
      <c r="C19" s="127" t="s">
        <v>74</v>
      </c>
      <c r="D19" s="68"/>
      <c r="E19" s="292"/>
      <c r="F19" s="288"/>
      <c r="G19" s="292"/>
      <c r="H19" s="296" t="str">
        <f t="shared" si="0"/>
        <v xml:space="preserve">  </v>
      </c>
    </row>
    <row r="20" spans="2:8" s="23" customFormat="1" ht="35.25" customHeight="1" x14ac:dyDescent="0.3">
      <c r="B20" s="125" t="s">
        <v>106</v>
      </c>
      <c r="C20" s="26" t="s">
        <v>84</v>
      </c>
      <c r="D20" s="68"/>
      <c r="E20" s="292"/>
      <c r="F20" s="288"/>
      <c r="G20" s="292"/>
      <c r="H20" s="296" t="str">
        <f t="shared" si="0"/>
        <v xml:space="preserve">  </v>
      </c>
    </row>
    <row r="21" spans="2:8" s="23" customFormat="1" ht="35.25" customHeight="1" x14ac:dyDescent="0.3">
      <c r="B21" s="125" t="s">
        <v>63</v>
      </c>
      <c r="C21" s="26" t="s">
        <v>83</v>
      </c>
      <c r="D21" s="68"/>
      <c r="E21" s="292"/>
      <c r="F21" s="288"/>
      <c r="G21" s="292"/>
      <c r="H21" s="296" t="str">
        <f t="shared" si="0"/>
        <v xml:space="preserve">  </v>
      </c>
    </row>
    <row r="22" spans="2:8" s="23" customFormat="1" ht="35.25" customHeight="1" x14ac:dyDescent="0.3">
      <c r="B22" s="125" t="s">
        <v>107</v>
      </c>
      <c r="C22" s="26" t="s">
        <v>75</v>
      </c>
      <c r="D22" s="68"/>
      <c r="E22" s="292"/>
      <c r="F22" s="288"/>
      <c r="G22" s="292"/>
      <c r="H22" s="296" t="str">
        <f t="shared" si="0"/>
        <v xml:space="preserve">  </v>
      </c>
    </row>
    <row r="23" spans="2:8" s="23" customFormat="1" ht="35.25" customHeight="1" x14ac:dyDescent="0.3">
      <c r="B23" s="125" t="s">
        <v>108</v>
      </c>
      <c r="C23" s="26" t="s">
        <v>76</v>
      </c>
      <c r="D23" s="68"/>
      <c r="E23" s="292"/>
      <c r="F23" s="288"/>
      <c r="G23" s="292"/>
      <c r="H23" s="296" t="str">
        <f t="shared" si="0"/>
        <v xml:space="preserve">  </v>
      </c>
    </row>
    <row r="24" spans="2:8" s="23" customFormat="1" ht="35.25" customHeight="1" x14ac:dyDescent="0.3">
      <c r="B24" s="125" t="s">
        <v>109</v>
      </c>
      <c r="C24" s="26" t="s">
        <v>77</v>
      </c>
      <c r="D24" s="68">
        <v>1763197.7</v>
      </c>
      <c r="E24" s="292">
        <v>2009452</v>
      </c>
      <c r="F24" s="288">
        <v>996781</v>
      </c>
      <c r="G24" s="292">
        <v>987108</v>
      </c>
      <c r="H24" s="296">
        <f t="shared" si="0"/>
        <v>0.99029576205806491</v>
      </c>
    </row>
    <row r="25" spans="2:8" s="23" customFormat="1" ht="35.25" customHeight="1" x14ac:dyDescent="0.3">
      <c r="B25" s="125" t="s">
        <v>110</v>
      </c>
      <c r="C25" s="26" t="s">
        <v>78</v>
      </c>
      <c r="D25" s="68">
        <v>3</v>
      </c>
      <c r="E25" s="292">
        <v>3</v>
      </c>
      <c r="F25" s="288">
        <v>3</v>
      </c>
      <c r="G25" s="292">
        <v>3</v>
      </c>
      <c r="H25" s="296">
        <f t="shared" si="0"/>
        <v>1</v>
      </c>
    </row>
    <row r="26" spans="2:8" s="23" customFormat="1" ht="35.25" customHeight="1" x14ac:dyDescent="0.3">
      <c r="B26" s="125" t="s">
        <v>111</v>
      </c>
      <c r="C26" s="26" t="s">
        <v>11</v>
      </c>
      <c r="D26" s="68">
        <v>446721.32</v>
      </c>
      <c r="E26" s="292">
        <v>880000</v>
      </c>
      <c r="F26" s="288">
        <v>440000</v>
      </c>
      <c r="G26" s="292">
        <v>361359</v>
      </c>
      <c r="H26" s="296">
        <f t="shared" si="0"/>
        <v>0.82127045454545455</v>
      </c>
    </row>
    <row r="27" spans="2:8" s="23" customFormat="1" ht="35.25" customHeight="1" x14ac:dyDescent="0.3">
      <c r="B27" s="125" t="s">
        <v>112</v>
      </c>
      <c r="C27" s="26" t="s">
        <v>79</v>
      </c>
      <c r="D27" s="68">
        <v>0</v>
      </c>
      <c r="E27" s="292">
        <v>50000</v>
      </c>
      <c r="F27" s="288">
        <v>25000</v>
      </c>
      <c r="G27" s="292">
        <v>7054</v>
      </c>
      <c r="H27" s="296">
        <f t="shared" si="0"/>
        <v>0.28216000000000002</v>
      </c>
    </row>
    <row r="28" spans="2:8" s="25" customFormat="1" ht="35.25" customHeight="1" x14ac:dyDescent="0.2">
      <c r="B28" s="125" t="s">
        <v>113</v>
      </c>
      <c r="C28" s="127" t="s">
        <v>80</v>
      </c>
      <c r="D28" s="68">
        <v>0</v>
      </c>
      <c r="E28" s="292">
        <v>200000</v>
      </c>
      <c r="F28" s="288">
        <v>100000</v>
      </c>
      <c r="G28" s="292">
        <v>8490</v>
      </c>
      <c r="H28" s="296">
        <f t="shared" si="0"/>
        <v>8.4900000000000003E-2</v>
      </c>
    </row>
    <row r="29" spans="2:8" s="23" customFormat="1" ht="35.25" customHeight="1" x14ac:dyDescent="0.3">
      <c r="B29" s="125" t="s">
        <v>114</v>
      </c>
      <c r="C29" s="26" t="s">
        <v>12</v>
      </c>
      <c r="D29" s="68"/>
      <c r="E29" s="292">
        <v>0</v>
      </c>
      <c r="F29" s="288">
        <v>0</v>
      </c>
      <c r="G29" s="292">
        <v>0</v>
      </c>
      <c r="H29" s="296" t="str">
        <f t="shared" si="0"/>
        <v xml:space="preserve">  </v>
      </c>
    </row>
    <row r="30" spans="2:8" s="23" customFormat="1" ht="35.25" customHeight="1" x14ac:dyDescent="0.3">
      <c r="B30" s="125" t="s">
        <v>115</v>
      </c>
      <c r="C30" s="26" t="s">
        <v>47</v>
      </c>
      <c r="D30" s="68"/>
      <c r="E30" s="292">
        <v>0</v>
      </c>
      <c r="F30" s="288">
        <v>0</v>
      </c>
      <c r="G30" s="292">
        <v>0</v>
      </c>
      <c r="H30" s="296" t="str">
        <f t="shared" si="0"/>
        <v xml:space="preserve">  </v>
      </c>
    </row>
    <row r="31" spans="2:8" s="23" customFormat="1" ht="35.25" customHeight="1" x14ac:dyDescent="0.3">
      <c r="B31" s="125" t="s">
        <v>64</v>
      </c>
      <c r="C31" s="26" t="s">
        <v>13</v>
      </c>
      <c r="D31" s="68">
        <v>0</v>
      </c>
      <c r="E31" s="292">
        <v>200091</v>
      </c>
      <c r="F31" s="288">
        <v>200091</v>
      </c>
      <c r="G31" s="292">
        <v>0</v>
      </c>
      <c r="H31" s="296">
        <f t="shared" si="0"/>
        <v>0</v>
      </c>
    </row>
    <row r="32" spans="2:8" s="23" customFormat="1" ht="35.25" customHeight="1" x14ac:dyDescent="0.3">
      <c r="B32" s="125" t="s">
        <v>116</v>
      </c>
      <c r="C32" s="26" t="s">
        <v>47</v>
      </c>
      <c r="D32" s="68">
        <v>0</v>
      </c>
      <c r="E32" s="292">
        <v>3</v>
      </c>
      <c r="F32" s="288">
        <v>3</v>
      </c>
      <c r="G32" s="292">
        <v>0</v>
      </c>
      <c r="H32" s="296">
        <f t="shared" si="0"/>
        <v>0</v>
      </c>
    </row>
    <row r="33" spans="2:9" s="23" customFormat="1" ht="35.25" customHeight="1" x14ac:dyDescent="0.3">
      <c r="B33" s="125" t="s">
        <v>117</v>
      </c>
      <c r="C33" s="26" t="s">
        <v>14</v>
      </c>
      <c r="D33" s="68"/>
      <c r="E33" s="292"/>
      <c r="F33" s="288"/>
      <c r="G33" s="292"/>
      <c r="H33" s="296" t="str">
        <f t="shared" si="0"/>
        <v xml:space="preserve">  </v>
      </c>
    </row>
    <row r="34" spans="2:9" s="23" customFormat="1" ht="35.25" customHeight="1" x14ac:dyDescent="0.3">
      <c r="B34" s="125" t="s">
        <v>118</v>
      </c>
      <c r="C34" s="26" t="s">
        <v>15</v>
      </c>
      <c r="D34" s="68">
        <v>963421.88</v>
      </c>
      <c r="E34" s="292">
        <v>1000000</v>
      </c>
      <c r="F34" s="288">
        <v>500000</v>
      </c>
      <c r="G34" s="292">
        <v>156085</v>
      </c>
      <c r="H34" s="296">
        <f t="shared" si="0"/>
        <v>0.31217</v>
      </c>
    </row>
    <row r="35" spans="2:9" s="23" customFormat="1" ht="35.25" customHeight="1" x14ac:dyDescent="0.3">
      <c r="B35" s="125" t="s">
        <v>119</v>
      </c>
      <c r="C35" s="26" t="s">
        <v>16</v>
      </c>
      <c r="D35" s="68">
        <v>60000</v>
      </c>
      <c r="E35" s="292">
        <v>420000</v>
      </c>
      <c r="F35" s="288">
        <v>210000</v>
      </c>
      <c r="G35" s="292">
        <v>180000</v>
      </c>
      <c r="H35" s="296">
        <f t="shared" si="0"/>
        <v>0.8571428571428571</v>
      </c>
    </row>
    <row r="36" spans="2:9" s="23" customFormat="1" ht="35.25" customHeight="1" x14ac:dyDescent="0.3">
      <c r="B36" s="125" t="s">
        <v>65</v>
      </c>
      <c r="C36" s="26" t="s">
        <v>17</v>
      </c>
      <c r="D36" s="68">
        <v>1914790.72</v>
      </c>
      <c r="E36" s="292">
        <v>2100000</v>
      </c>
      <c r="F36" s="288">
        <v>2100000</v>
      </c>
      <c r="G36" s="292">
        <v>2005818</v>
      </c>
      <c r="H36" s="296">
        <f t="shared" si="0"/>
        <v>0.95515142857142854</v>
      </c>
    </row>
    <row r="37" spans="2:9" s="23" customFormat="1" ht="35.25" customHeight="1" thickBot="1" x14ac:dyDescent="0.35">
      <c r="B37" s="123" t="s">
        <v>270</v>
      </c>
      <c r="C37" s="124" t="s">
        <v>269</v>
      </c>
      <c r="D37" s="285">
        <v>0</v>
      </c>
      <c r="E37" s="294">
        <v>0</v>
      </c>
      <c r="F37" s="289">
        <v>0</v>
      </c>
      <c r="G37" s="294">
        <v>0</v>
      </c>
      <c r="H37" s="297" t="str">
        <f t="shared" si="0"/>
        <v xml:space="preserve">  </v>
      </c>
    </row>
    <row r="38" spans="2:9" s="23" customFormat="1" ht="9.75" customHeight="1" x14ac:dyDescent="0.3">
      <c r="B38" s="24"/>
      <c r="C38" s="90"/>
      <c r="D38" s="27"/>
      <c r="E38" s="90"/>
      <c r="F38" s="24"/>
      <c r="G38" s="24"/>
      <c r="H38" s="24"/>
    </row>
    <row r="39" spans="2:9" s="23" customFormat="1" ht="20.100000000000001" customHeight="1" x14ac:dyDescent="0.3">
      <c r="B39" s="24"/>
      <c r="C39" s="8" t="s">
        <v>577</v>
      </c>
      <c r="D39" s="221"/>
      <c r="E39" s="107"/>
      <c r="F39" s="40"/>
      <c r="G39" s="412"/>
      <c r="H39" s="24"/>
    </row>
    <row r="40" spans="2:9" s="23" customFormat="1" ht="20.100000000000001" customHeight="1" x14ac:dyDescent="0.3">
      <c r="B40" s="24"/>
      <c r="C40" s="107" t="s">
        <v>573</v>
      </c>
      <c r="D40" s="221"/>
      <c r="E40" s="107"/>
      <c r="F40" s="40"/>
      <c r="G40" s="24"/>
      <c r="H40" s="24"/>
    </row>
    <row r="41" spans="2:9" s="23" customFormat="1" ht="20.100000000000001" customHeight="1" x14ac:dyDescent="0.3">
      <c r="B41" s="24"/>
      <c r="C41" s="528" t="s">
        <v>684</v>
      </c>
      <c r="D41" s="528"/>
      <c r="E41" s="528"/>
      <c r="F41" s="528"/>
      <c r="G41" s="24"/>
      <c r="H41" s="24"/>
    </row>
    <row r="42" spans="2:9" x14ac:dyDescent="0.25">
      <c r="B42" s="3"/>
      <c r="C42" s="4"/>
      <c r="D42" s="21"/>
      <c r="E42" s="4"/>
      <c r="F42" s="3"/>
      <c r="G42" s="3"/>
      <c r="H42" s="3"/>
    </row>
    <row r="43" spans="2:9" x14ac:dyDescent="0.25">
      <c r="B43" s="529"/>
      <c r="C43" s="529"/>
      <c r="D43" s="8"/>
      <c r="E43" s="530"/>
      <c r="F43" s="530"/>
      <c r="G43" s="530"/>
      <c r="H43" s="530"/>
      <c r="I43" s="34"/>
    </row>
    <row r="44" spans="2:9" ht="24" customHeight="1" x14ac:dyDescent="0.25">
      <c r="B44" s="8"/>
      <c r="C44" s="8"/>
      <c r="D44" s="34"/>
      <c r="F44" s="8"/>
      <c r="G44" s="8"/>
      <c r="H44" s="8"/>
      <c r="I44" s="8"/>
    </row>
    <row r="45" spans="2:9" x14ac:dyDescent="0.25">
      <c r="B45" s="3"/>
      <c r="C45" s="4"/>
      <c r="D45" s="21"/>
      <c r="E45" s="4"/>
      <c r="F45" s="3"/>
      <c r="G45" s="3"/>
      <c r="H45" s="3"/>
    </row>
    <row r="46" spans="2:9" x14ac:dyDescent="0.25">
      <c r="B46" s="3"/>
      <c r="F46" s="3"/>
      <c r="G46" s="3"/>
      <c r="H46" s="3"/>
    </row>
    <row r="47" spans="2:9" x14ac:dyDescent="0.25">
      <c r="B47" s="3"/>
      <c r="F47" s="3"/>
      <c r="G47" s="3"/>
      <c r="H47" s="3"/>
    </row>
    <row r="48" spans="2:9" x14ac:dyDescent="0.25">
      <c r="B48" s="3"/>
      <c r="F48" s="3"/>
      <c r="G48" s="3"/>
      <c r="H48" s="3"/>
    </row>
    <row r="49" spans="2:8" x14ac:dyDescent="0.25">
      <c r="B49" s="3"/>
      <c r="C49" s="4"/>
      <c r="D49" s="21"/>
      <c r="E49" s="4"/>
      <c r="F49" s="3"/>
      <c r="G49" s="3"/>
      <c r="H49" s="3"/>
    </row>
    <row r="50" spans="2:8" x14ac:dyDescent="0.25">
      <c r="B50" s="3"/>
      <c r="C50" s="4"/>
      <c r="D50" s="21"/>
      <c r="E50" s="4"/>
      <c r="F50" s="3"/>
      <c r="G50" s="3"/>
      <c r="H50" s="3"/>
    </row>
    <row r="51" spans="2:8" x14ac:dyDescent="0.25">
      <c r="B51" s="3"/>
      <c r="C51" s="4"/>
      <c r="D51" s="21"/>
      <c r="E51" s="4"/>
      <c r="F51" s="3"/>
      <c r="G51" s="3"/>
      <c r="H51" s="3"/>
    </row>
    <row r="52" spans="2:8" x14ac:dyDescent="0.25">
      <c r="B52" s="3"/>
      <c r="C52" s="4"/>
      <c r="D52" s="21"/>
      <c r="E52" s="4"/>
      <c r="F52" s="3"/>
      <c r="G52" s="3"/>
      <c r="H52" s="3"/>
    </row>
    <row r="53" spans="2:8" x14ac:dyDescent="0.25">
      <c r="B53" s="3"/>
      <c r="C53" s="4"/>
      <c r="D53" s="21"/>
      <c r="E53" s="4"/>
      <c r="F53" s="3"/>
      <c r="G53" s="3"/>
      <c r="H53" s="3"/>
    </row>
    <row r="54" spans="2:8" x14ac:dyDescent="0.25">
      <c r="B54" s="3"/>
      <c r="C54" s="4"/>
      <c r="D54" s="21"/>
      <c r="E54" s="4"/>
      <c r="F54" s="3"/>
      <c r="G54" s="3"/>
      <c r="H54" s="3"/>
    </row>
    <row r="55" spans="2:8" x14ac:dyDescent="0.25">
      <c r="B55" s="3"/>
      <c r="F55" s="3"/>
      <c r="G55" s="3"/>
      <c r="H55" s="3"/>
    </row>
    <row r="56" spans="2:8" x14ac:dyDescent="0.25">
      <c r="B56" s="3"/>
      <c r="F56" s="3"/>
      <c r="G56" s="3"/>
      <c r="H56" s="3"/>
    </row>
    <row r="57" spans="2:8" x14ac:dyDescent="0.25">
      <c r="B57" s="3"/>
      <c r="F57" s="3"/>
      <c r="G57" s="3"/>
      <c r="H57" s="3"/>
    </row>
    <row r="58" spans="2:8" x14ac:dyDescent="0.25">
      <c r="B58" s="3"/>
      <c r="C58" s="4"/>
      <c r="D58" s="21"/>
      <c r="E58" s="4"/>
      <c r="F58" s="3"/>
      <c r="G58" s="3"/>
      <c r="H58" s="3"/>
    </row>
    <row r="59" spans="2:8" x14ac:dyDescent="0.25">
      <c r="B59" s="3"/>
      <c r="C59" s="4"/>
      <c r="D59" s="21"/>
      <c r="E59" s="4"/>
      <c r="F59" s="3"/>
      <c r="G59" s="3"/>
      <c r="H59" s="3"/>
    </row>
    <row r="60" spans="2:8" x14ac:dyDescent="0.25">
      <c r="B60" s="3"/>
      <c r="C60" s="4"/>
      <c r="D60" s="21"/>
      <c r="E60" s="4"/>
      <c r="F60" s="3"/>
      <c r="G60" s="3"/>
      <c r="H60" s="3"/>
    </row>
    <row r="61" spans="2:8" x14ac:dyDescent="0.25">
      <c r="B61" s="3"/>
      <c r="C61" s="4"/>
      <c r="D61" s="21"/>
      <c r="E61" s="4"/>
      <c r="F61" s="3"/>
      <c r="G61" s="3"/>
      <c r="H61" s="3"/>
    </row>
  </sheetData>
  <mergeCells count="22">
    <mergeCell ref="C41:F41"/>
    <mergeCell ref="B43:C43"/>
    <mergeCell ref="E43:H43"/>
    <mergeCell ref="O4:O5"/>
    <mergeCell ref="P4:P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B2:H2"/>
    <mergeCell ref="B4:B5"/>
    <mergeCell ref="C4:C5"/>
    <mergeCell ref="D4:D5"/>
    <mergeCell ref="E4:E5"/>
    <mergeCell ref="F4:G4"/>
    <mergeCell ref="H4:H5"/>
  </mergeCells>
  <printOptions horizontalCentered="1"/>
  <pageMargins left="0.25" right="0.25" top="0.75" bottom="0.75" header="0.3" footer="0.3"/>
  <pageSetup scale="70" fitToHeight="0" orientation="landscape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B2:X31"/>
  <sheetViews>
    <sheetView showGridLines="0" topLeftCell="A7" zoomScale="75" zoomScaleNormal="75" zoomScaleSheetLayoutView="86" workbookViewId="0">
      <selection activeCell="M13" sqref="M13"/>
    </sheetView>
  </sheetViews>
  <sheetFormatPr defaultRowHeight="15.75" x14ac:dyDescent="0.2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2" customWidth="1"/>
    <col min="14" max="14" width="14.7109375" style="2" customWidth="1"/>
    <col min="15" max="15" width="15.85546875" style="2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52" t="s">
        <v>209</v>
      </c>
    </row>
    <row r="4" spans="2:24" ht="18.75" x14ac:dyDescent="0.3">
      <c r="B4" s="549" t="s">
        <v>38</v>
      </c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16"/>
      <c r="N4" s="16"/>
      <c r="O4" s="16"/>
    </row>
    <row r="5" spans="2:24" ht="16.5" customHeight="1" thickBot="1" x14ac:dyDescent="0.35"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"/>
    </row>
    <row r="6" spans="2:24" ht="25.5" customHeight="1" x14ac:dyDescent="0.25">
      <c r="B6" s="550" t="s">
        <v>4</v>
      </c>
      <c r="C6" s="550" t="s">
        <v>126</v>
      </c>
      <c r="D6" s="542" t="s">
        <v>266</v>
      </c>
      <c r="E6" s="543"/>
      <c r="F6" s="544"/>
      <c r="G6" s="542" t="s">
        <v>267</v>
      </c>
      <c r="H6" s="543"/>
      <c r="I6" s="544"/>
      <c r="J6" s="543" t="s">
        <v>213</v>
      </c>
      <c r="K6" s="543"/>
      <c r="L6" s="544"/>
      <c r="M6" s="18"/>
      <c r="N6" s="18"/>
      <c r="O6" s="526"/>
      <c r="P6" s="527"/>
      <c r="Q6" s="526"/>
      <c r="R6" s="527"/>
      <c r="S6" s="526"/>
      <c r="T6" s="527"/>
      <c r="U6" s="526"/>
      <c r="V6" s="527"/>
      <c r="W6" s="527"/>
      <c r="X6" s="527"/>
    </row>
    <row r="7" spans="2:24" ht="36.75" customHeight="1" thickBot="1" x14ac:dyDescent="0.3">
      <c r="B7" s="551"/>
      <c r="C7" s="551"/>
      <c r="D7" s="545"/>
      <c r="E7" s="546"/>
      <c r="F7" s="547"/>
      <c r="G7" s="545"/>
      <c r="H7" s="546"/>
      <c r="I7" s="547"/>
      <c r="J7" s="546"/>
      <c r="K7" s="546"/>
      <c r="L7" s="547"/>
      <c r="M7" s="17"/>
      <c r="N7" s="18"/>
      <c r="O7" s="526"/>
      <c r="P7" s="526"/>
      <c r="Q7" s="526"/>
      <c r="R7" s="526"/>
      <c r="S7" s="526"/>
      <c r="T7" s="527"/>
      <c r="U7" s="526"/>
      <c r="V7" s="527"/>
      <c r="W7" s="527"/>
      <c r="X7" s="527"/>
    </row>
    <row r="8" spans="2:24" s="23" customFormat="1" ht="36.75" customHeight="1" x14ac:dyDescent="0.3">
      <c r="B8" s="414"/>
      <c r="C8" s="415" t="s">
        <v>837</v>
      </c>
      <c r="D8" s="535">
        <v>32</v>
      </c>
      <c r="E8" s="536"/>
      <c r="F8" s="537"/>
      <c r="G8" s="535">
        <v>2</v>
      </c>
      <c r="H8" s="536"/>
      <c r="I8" s="537"/>
      <c r="J8" s="535">
        <v>3</v>
      </c>
      <c r="K8" s="536"/>
      <c r="L8" s="537"/>
      <c r="M8" s="28"/>
      <c r="N8" s="28"/>
      <c r="O8" s="29"/>
      <c r="P8" s="29"/>
      <c r="Q8" s="29"/>
      <c r="R8" s="29"/>
      <c r="S8" s="29"/>
      <c r="T8" s="24"/>
      <c r="U8" s="29"/>
      <c r="V8" s="24"/>
      <c r="W8" s="24"/>
      <c r="X8" s="24"/>
    </row>
    <row r="9" spans="2:24" s="23" customFormat="1" ht="24.95" customHeight="1" x14ac:dyDescent="0.3">
      <c r="B9" s="416"/>
      <c r="C9" s="417" t="s">
        <v>18</v>
      </c>
      <c r="D9" s="538"/>
      <c r="E9" s="539"/>
      <c r="F9" s="540"/>
      <c r="G9" s="548"/>
      <c r="H9" s="539"/>
      <c r="I9" s="540"/>
      <c r="J9" s="548"/>
      <c r="K9" s="539"/>
      <c r="L9" s="540"/>
    </row>
    <row r="10" spans="2:24" s="23" customFormat="1" ht="24.95" customHeight="1" x14ac:dyDescent="0.3">
      <c r="B10" s="416" t="s">
        <v>53</v>
      </c>
      <c r="C10" s="422" t="s">
        <v>81</v>
      </c>
      <c r="D10" s="538"/>
      <c r="E10" s="539"/>
      <c r="F10" s="540"/>
      <c r="G10" s="548"/>
      <c r="H10" s="539"/>
      <c r="I10" s="540"/>
      <c r="J10" s="548"/>
      <c r="K10" s="539"/>
      <c r="L10" s="540"/>
    </row>
    <row r="11" spans="2:24" s="23" customFormat="1" ht="24.95" customHeight="1" x14ac:dyDescent="0.3">
      <c r="B11" s="416" t="s">
        <v>54</v>
      </c>
      <c r="C11" s="422"/>
      <c r="D11" s="538"/>
      <c r="E11" s="539"/>
      <c r="F11" s="540"/>
      <c r="G11" s="548"/>
      <c r="H11" s="539"/>
      <c r="I11" s="540"/>
      <c r="J11" s="548"/>
      <c r="K11" s="539"/>
      <c r="L11" s="540"/>
    </row>
    <row r="12" spans="2:24" s="23" customFormat="1" ht="24.95" customHeight="1" x14ac:dyDescent="0.3">
      <c r="B12" s="416" t="s">
        <v>55</v>
      </c>
      <c r="C12" s="422"/>
      <c r="D12" s="538"/>
      <c r="E12" s="539"/>
      <c r="F12" s="540"/>
      <c r="G12" s="548"/>
      <c r="H12" s="539"/>
      <c r="I12" s="540"/>
      <c r="J12" s="548"/>
      <c r="K12" s="539"/>
      <c r="L12" s="540"/>
    </row>
    <row r="13" spans="2:24" s="23" customFormat="1" ht="24.95" customHeight="1" x14ac:dyDescent="0.3">
      <c r="B13" s="416" t="s">
        <v>56</v>
      </c>
      <c r="C13" s="422"/>
      <c r="D13" s="418"/>
      <c r="E13" s="419"/>
      <c r="F13" s="420"/>
      <c r="G13" s="421"/>
      <c r="H13" s="419"/>
      <c r="I13" s="420"/>
      <c r="J13" s="421"/>
      <c r="K13" s="419"/>
      <c r="L13" s="420"/>
    </row>
    <row r="14" spans="2:24" s="23" customFormat="1" ht="24.95" customHeight="1" x14ac:dyDescent="0.3">
      <c r="B14" s="416" t="s">
        <v>268</v>
      </c>
      <c r="C14" s="422"/>
      <c r="D14" s="538"/>
      <c r="E14" s="539"/>
      <c r="F14" s="540"/>
      <c r="G14" s="548"/>
      <c r="H14" s="539"/>
      <c r="I14" s="540"/>
      <c r="J14" s="548"/>
      <c r="K14" s="539"/>
      <c r="L14" s="540"/>
    </row>
    <row r="15" spans="2:24" s="23" customFormat="1" ht="4.5" customHeight="1" x14ac:dyDescent="0.3">
      <c r="B15" s="423"/>
      <c r="C15" s="422"/>
      <c r="D15" s="424"/>
      <c r="E15" s="425"/>
      <c r="F15" s="426"/>
      <c r="G15" s="424"/>
      <c r="H15" s="425"/>
      <c r="I15" s="426"/>
      <c r="J15" s="427"/>
      <c r="K15" s="425"/>
      <c r="L15" s="426"/>
    </row>
    <row r="16" spans="2:24" s="23" customFormat="1" ht="24.95" customHeight="1" x14ac:dyDescent="0.3">
      <c r="B16" s="416"/>
      <c r="C16" s="417" t="s">
        <v>19</v>
      </c>
      <c r="D16" s="538"/>
      <c r="E16" s="539"/>
      <c r="F16" s="540"/>
      <c r="G16" s="548"/>
      <c r="H16" s="539"/>
      <c r="I16" s="540"/>
      <c r="J16" s="548"/>
      <c r="K16" s="539"/>
      <c r="L16" s="540"/>
    </row>
    <row r="17" spans="2:14" s="23" customFormat="1" ht="24.95" customHeight="1" x14ac:dyDescent="0.3">
      <c r="B17" s="416" t="s">
        <v>53</v>
      </c>
      <c r="C17" s="428" t="s">
        <v>838</v>
      </c>
      <c r="D17" s="538">
        <v>2</v>
      </c>
      <c r="E17" s="539"/>
      <c r="F17" s="540"/>
      <c r="G17" s="548"/>
      <c r="H17" s="539"/>
      <c r="I17" s="540"/>
      <c r="J17" s="548"/>
      <c r="K17" s="539"/>
      <c r="L17" s="540"/>
    </row>
    <row r="18" spans="2:14" s="23" customFormat="1" ht="24.95" customHeight="1" x14ac:dyDescent="0.3">
      <c r="B18" s="416" t="s">
        <v>54</v>
      </c>
      <c r="C18" s="428"/>
      <c r="D18" s="538"/>
      <c r="E18" s="539"/>
      <c r="F18" s="540"/>
      <c r="G18" s="548"/>
      <c r="H18" s="539"/>
      <c r="I18" s="540"/>
      <c r="J18" s="548"/>
      <c r="K18" s="539"/>
      <c r="L18" s="540"/>
    </row>
    <row r="19" spans="2:14" s="23" customFormat="1" ht="24.95" customHeight="1" x14ac:dyDescent="0.3">
      <c r="B19" s="429" t="s">
        <v>55</v>
      </c>
      <c r="C19" s="430"/>
      <c r="D19" s="418"/>
      <c r="E19" s="419"/>
      <c r="F19" s="420"/>
      <c r="G19" s="421"/>
      <c r="H19" s="419"/>
      <c r="I19" s="420"/>
      <c r="J19" s="421"/>
      <c r="K19" s="419"/>
      <c r="L19" s="420"/>
    </row>
    <row r="20" spans="2:14" s="23" customFormat="1" ht="24.95" customHeight="1" x14ac:dyDescent="0.3">
      <c r="B20" s="429" t="s">
        <v>56</v>
      </c>
      <c r="C20" s="430"/>
      <c r="D20" s="538"/>
      <c r="E20" s="539"/>
      <c r="F20" s="540"/>
      <c r="G20" s="548"/>
      <c r="H20" s="539"/>
      <c r="I20" s="540"/>
      <c r="J20" s="548"/>
      <c r="K20" s="539"/>
      <c r="L20" s="540"/>
    </row>
    <row r="21" spans="2:14" s="23" customFormat="1" ht="24.95" customHeight="1" thickBot="1" x14ac:dyDescent="0.35">
      <c r="B21" s="416" t="s">
        <v>268</v>
      </c>
      <c r="C21" s="422"/>
      <c r="D21" s="552"/>
      <c r="E21" s="553"/>
      <c r="F21" s="554"/>
      <c r="G21" s="548"/>
      <c r="H21" s="539"/>
      <c r="I21" s="540"/>
      <c r="J21" s="548"/>
      <c r="K21" s="539"/>
      <c r="L21" s="540"/>
    </row>
    <row r="22" spans="2:14" s="16" customFormat="1" ht="36.75" customHeight="1" thickBot="1" x14ac:dyDescent="0.35">
      <c r="B22" s="531"/>
      <c r="C22" s="533" t="s">
        <v>839</v>
      </c>
      <c r="D22" s="431" t="s">
        <v>241</v>
      </c>
      <c r="E22" s="432" t="s">
        <v>239</v>
      </c>
      <c r="F22" s="433" t="s">
        <v>240</v>
      </c>
      <c r="G22" s="434" t="s">
        <v>241</v>
      </c>
      <c r="H22" s="432" t="s">
        <v>239</v>
      </c>
      <c r="I22" s="435" t="s">
        <v>240</v>
      </c>
      <c r="J22" s="431" t="s">
        <v>241</v>
      </c>
      <c r="K22" s="432" t="s">
        <v>239</v>
      </c>
      <c r="L22" s="435" t="s">
        <v>240</v>
      </c>
    </row>
    <row r="23" spans="2:14" s="16" customFormat="1" ht="36.75" customHeight="1" thickBot="1" x14ac:dyDescent="0.35">
      <c r="B23" s="532"/>
      <c r="C23" s="534"/>
      <c r="D23" s="436">
        <v>34</v>
      </c>
      <c r="E23" s="437">
        <v>22</v>
      </c>
      <c r="F23" s="437">
        <v>10</v>
      </c>
      <c r="G23" s="438">
        <v>2</v>
      </c>
      <c r="H23" s="437">
        <v>1</v>
      </c>
      <c r="I23" s="439">
        <v>1</v>
      </c>
      <c r="J23" s="436">
        <v>3</v>
      </c>
      <c r="K23" s="437">
        <v>2</v>
      </c>
      <c r="L23" s="439">
        <v>1</v>
      </c>
    </row>
    <row r="24" spans="2:14" s="23" customFormat="1" ht="18.75" x14ac:dyDescent="0.3">
      <c r="B24" s="440"/>
      <c r="C24" s="441"/>
    </row>
    <row r="25" spans="2:14" s="23" customFormat="1" ht="18.75" x14ac:dyDescent="0.3"/>
    <row r="26" spans="2:14" s="23" customFormat="1" ht="18.75" x14ac:dyDescent="0.3">
      <c r="C26" s="23" t="s">
        <v>214</v>
      </c>
    </row>
    <row r="27" spans="2:14" s="23" customFormat="1" ht="18.75" x14ac:dyDescent="0.3">
      <c r="C27" s="23" t="s">
        <v>576</v>
      </c>
    </row>
    <row r="28" spans="2:14" s="23" customFormat="1" ht="18.75" x14ac:dyDescent="0.3"/>
    <row r="29" spans="2:14" s="23" customFormat="1" ht="18.75" customHeight="1" x14ac:dyDescent="0.3"/>
    <row r="30" spans="2:14" s="23" customFormat="1" ht="18.75" x14ac:dyDescent="0.3">
      <c r="M30" s="541"/>
      <c r="N30" s="541"/>
    </row>
    <row r="31" spans="2:14" ht="18.75" x14ac:dyDescent="0.3">
      <c r="D31" s="137"/>
      <c r="E31" s="137"/>
      <c r="F31" s="137"/>
      <c r="G31" s="137"/>
      <c r="H31" s="137"/>
      <c r="I31" s="137"/>
      <c r="J31" s="137"/>
      <c r="K31" s="137"/>
      <c r="L31" s="137"/>
    </row>
  </sheetData>
  <mergeCells count="52">
    <mergeCell ref="D21:F21"/>
    <mergeCell ref="G21:I21"/>
    <mergeCell ref="J21:L21"/>
    <mergeCell ref="J16:L16"/>
    <mergeCell ref="J17:L17"/>
    <mergeCell ref="J18:L18"/>
    <mergeCell ref="J20:L2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V6:V7"/>
    <mergeCell ref="G8:I8"/>
    <mergeCell ref="J8:L8"/>
    <mergeCell ref="G9:I9"/>
    <mergeCell ref="G10:I10"/>
    <mergeCell ref="J9:L9"/>
    <mergeCell ref="J10:L10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</mergeCells>
  <pageMargins left="0.25" right="0.25" top="0.75" bottom="0.75" header="0.3" footer="0.3"/>
  <pageSetup scale="7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J31"/>
  <sheetViews>
    <sheetView showGridLines="0" zoomScaleNormal="100" zoomScaleSheetLayoutView="86" workbookViewId="0">
      <selection activeCell="L12" sqref="L12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51"/>
      <c r="I1" s="555" t="s">
        <v>208</v>
      </c>
      <c r="J1" s="555"/>
    </row>
    <row r="2" spans="2:10" ht="15.75" x14ac:dyDescent="0.25">
      <c r="G2" s="151"/>
    </row>
    <row r="4" spans="2:10" ht="18.75" x14ac:dyDescent="0.3">
      <c r="B4" s="558" t="s">
        <v>802</v>
      </c>
      <c r="C4" s="558"/>
      <c r="D4" s="558"/>
      <c r="E4" s="558"/>
      <c r="F4" s="558"/>
      <c r="G4" s="558"/>
    </row>
    <row r="5" spans="2:10" ht="13.5" thickBot="1" x14ac:dyDescent="0.25">
      <c r="B5" s="92"/>
      <c r="C5" s="93"/>
      <c r="D5" s="93"/>
      <c r="E5" s="93"/>
      <c r="F5" s="93"/>
      <c r="G5" s="91" t="s">
        <v>3</v>
      </c>
    </row>
    <row r="6" spans="2:10" ht="22.5" customHeight="1" thickBot="1" x14ac:dyDescent="0.25">
      <c r="B6" s="559"/>
      <c r="C6" s="560"/>
      <c r="D6" s="563" t="s">
        <v>0</v>
      </c>
      <c r="E6" s="564"/>
      <c r="F6" s="563" t="s">
        <v>46</v>
      </c>
      <c r="G6" s="564"/>
    </row>
    <row r="7" spans="2:10" ht="22.5" customHeight="1" thickBot="1" x14ac:dyDescent="0.25">
      <c r="B7" s="561"/>
      <c r="C7" s="562"/>
      <c r="D7" s="223" t="s">
        <v>220</v>
      </c>
      <c r="E7" s="224" t="s">
        <v>221</v>
      </c>
      <c r="F7" s="223" t="s">
        <v>220</v>
      </c>
      <c r="G7" s="224" t="s">
        <v>221</v>
      </c>
    </row>
    <row r="8" spans="2:10" ht="30" customHeight="1" x14ac:dyDescent="0.2">
      <c r="B8" s="565" t="s">
        <v>222</v>
      </c>
      <c r="C8" s="94" t="s">
        <v>260</v>
      </c>
      <c r="D8" s="145">
        <v>85642</v>
      </c>
      <c r="E8" s="146">
        <v>61965</v>
      </c>
      <c r="F8" s="407">
        <v>81885.67</v>
      </c>
      <c r="G8" s="408">
        <v>59331.85</v>
      </c>
    </row>
    <row r="9" spans="2:10" ht="30" customHeight="1" x14ac:dyDescent="0.2">
      <c r="B9" s="565"/>
      <c r="C9" s="144" t="s">
        <v>261</v>
      </c>
      <c r="D9" s="147">
        <v>234023</v>
      </c>
      <c r="E9" s="148">
        <v>165980</v>
      </c>
      <c r="F9" s="409">
        <v>262024.91</v>
      </c>
      <c r="G9" s="410">
        <v>185609.46</v>
      </c>
    </row>
    <row r="10" spans="2:10" ht="30" customHeight="1" thickBot="1" x14ac:dyDescent="0.25">
      <c r="B10" s="566"/>
      <c r="C10" s="95" t="s">
        <v>262</v>
      </c>
      <c r="D10" s="381">
        <v>116945</v>
      </c>
      <c r="E10" s="382">
        <v>83126</v>
      </c>
      <c r="F10" s="381">
        <v>113771</v>
      </c>
      <c r="G10" s="382">
        <v>81543</v>
      </c>
    </row>
    <row r="11" spans="2:10" ht="30" customHeight="1" x14ac:dyDescent="0.2">
      <c r="B11" s="556" t="s">
        <v>223</v>
      </c>
      <c r="C11" s="94" t="s">
        <v>260</v>
      </c>
      <c r="D11" s="145"/>
      <c r="E11" s="146"/>
      <c r="F11" s="145"/>
      <c r="G11" s="146"/>
    </row>
    <row r="12" spans="2:10" ht="30" customHeight="1" x14ac:dyDescent="0.2">
      <c r="B12" s="556"/>
      <c r="C12" s="144" t="s">
        <v>261</v>
      </c>
      <c r="D12" s="147"/>
      <c r="E12" s="148"/>
      <c r="F12" s="147"/>
      <c r="G12" s="148"/>
    </row>
    <row r="13" spans="2:10" ht="30" customHeight="1" thickBot="1" x14ac:dyDescent="0.25">
      <c r="B13" s="557"/>
      <c r="C13" s="95" t="s">
        <v>262</v>
      </c>
      <c r="D13" s="149"/>
      <c r="E13" s="150"/>
      <c r="F13" s="149"/>
      <c r="G13" s="150"/>
    </row>
    <row r="14" spans="2:10" ht="13.5" customHeight="1" x14ac:dyDescent="0.2"/>
    <row r="15" spans="2:10" x14ac:dyDescent="0.2">
      <c r="B15" s="164" t="s">
        <v>578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L37"/>
  <sheetViews>
    <sheetView showGridLines="0" topLeftCell="A16" zoomScale="85" zoomScaleNormal="85" workbookViewId="0">
      <selection activeCell="E36" sqref="E36"/>
    </sheetView>
  </sheetViews>
  <sheetFormatPr defaultRowHeight="15.75" x14ac:dyDescent="0.25"/>
  <cols>
    <col min="1" max="1" width="2.7109375" style="8" customWidth="1"/>
    <col min="2" max="2" width="39" style="8" customWidth="1"/>
    <col min="3" max="3" width="20.85546875" style="8" customWidth="1"/>
    <col min="4" max="9" width="30.140625" style="8" customWidth="1"/>
    <col min="10" max="10" width="18.85546875" style="8" customWidth="1"/>
    <col min="11" max="11" width="15.5703125" style="8" customWidth="1"/>
    <col min="12" max="258" width="9.140625" style="8"/>
    <col min="259" max="259" width="6.7109375" style="8" customWidth="1"/>
    <col min="260" max="265" width="30.140625" style="8" customWidth="1"/>
    <col min="266" max="266" width="18.85546875" style="8" customWidth="1"/>
    <col min="267" max="267" width="15.5703125" style="8" customWidth="1"/>
    <col min="268" max="514" width="9.140625" style="8"/>
    <col min="515" max="515" width="6.7109375" style="8" customWidth="1"/>
    <col min="516" max="521" width="30.140625" style="8" customWidth="1"/>
    <col min="522" max="522" width="18.85546875" style="8" customWidth="1"/>
    <col min="523" max="523" width="15.5703125" style="8" customWidth="1"/>
    <col min="524" max="770" width="9.140625" style="8"/>
    <col min="771" max="771" width="6.7109375" style="8" customWidth="1"/>
    <col min="772" max="777" width="30.140625" style="8" customWidth="1"/>
    <col min="778" max="778" width="18.85546875" style="8" customWidth="1"/>
    <col min="779" max="779" width="15.5703125" style="8" customWidth="1"/>
    <col min="780" max="1026" width="9.140625" style="8"/>
    <col min="1027" max="1027" width="6.7109375" style="8" customWidth="1"/>
    <col min="1028" max="1033" width="30.140625" style="8" customWidth="1"/>
    <col min="1034" max="1034" width="18.85546875" style="8" customWidth="1"/>
    <col min="1035" max="1035" width="15.5703125" style="8" customWidth="1"/>
    <col min="1036" max="1282" width="9.140625" style="8"/>
    <col min="1283" max="1283" width="6.7109375" style="8" customWidth="1"/>
    <col min="1284" max="1289" width="30.140625" style="8" customWidth="1"/>
    <col min="1290" max="1290" width="18.85546875" style="8" customWidth="1"/>
    <col min="1291" max="1291" width="15.5703125" style="8" customWidth="1"/>
    <col min="1292" max="1538" width="9.140625" style="8"/>
    <col min="1539" max="1539" width="6.7109375" style="8" customWidth="1"/>
    <col min="1540" max="1545" width="30.140625" style="8" customWidth="1"/>
    <col min="1546" max="1546" width="18.85546875" style="8" customWidth="1"/>
    <col min="1547" max="1547" width="15.5703125" style="8" customWidth="1"/>
    <col min="1548" max="1794" width="9.140625" style="8"/>
    <col min="1795" max="1795" width="6.7109375" style="8" customWidth="1"/>
    <col min="1796" max="1801" width="30.140625" style="8" customWidth="1"/>
    <col min="1802" max="1802" width="18.85546875" style="8" customWidth="1"/>
    <col min="1803" max="1803" width="15.5703125" style="8" customWidth="1"/>
    <col min="1804" max="2050" width="9.140625" style="8"/>
    <col min="2051" max="2051" width="6.7109375" style="8" customWidth="1"/>
    <col min="2052" max="2057" width="30.140625" style="8" customWidth="1"/>
    <col min="2058" max="2058" width="18.85546875" style="8" customWidth="1"/>
    <col min="2059" max="2059" width="15.5703125" style="8" customWidth="1"/>
    <col min="2060" max="2306" width="9.140625" style="8"/>
    <col min="2307" max="2307" width="6.7109375" style="8" customWidth="1"/>
    <col min="2308" max="2313" width="30.140625" style="8" customWidth="1"/>
    <col min="2314" max="2314" width="18.85546875" style="8" customWidth="1"/>
    <col min="2315" max="2315" width="15.5703125" style="8" customWidth="1"/>
    <col min="2316" max="2562" width="9.140625" style="8"/>
    <col min="2563" max="2563" width="6.7109375" style="8" customWidth="1"/>
    <col min="2564" max="2569" width="30.140625" style="8" customWidth="1"/>
    <col min="2570" max="2570" width="18.85546875" style="8" customWidth="1"/>
    <col min="2571" max="2571" width="15.5703125" style="8" customWidth="1"/>
    <col min="2572" max="2818" width="9.140625" style="8"/>
    <col min="2819" max="2819" width="6.7109375" style="8" customWidth="1"/>
    <col min="2820" max="2825" width="30.140625" style="8" customWidth="1"/>
    <col min="2826" max="2826" width="18.85546875" style="8" customWidth="1"/>
    <col min="2827" max="2827" width="15.5703125" style="8" customWidth="1"/>
    <col min="2828" max="3074" width="9.140625" style="8"/>
    <col min="3075" max="3075" width="6.7109375" style="8" customWidth="1"/>
    <col min="3076" max="3081" width="30.140625" style="8" customWidth="1"/>
    <col min="3082" max="3082" width="18.85546875" style="8" customWidth="1"/>
    <col min="3083" max="3083" width="15.5703125" style="8" customWidth="1"/>
    <col min="3084" max="3330" width="9.140625" style="8"/>
    <col min="3331" max="3331" width="6.7109375" style="8" customWidth="1"/>
    <col min="3332" max="3337" width="30.140625" style="8" customWidth="1"/>
    <col min="3338" max="3338" width="18.85546875" style="8" customWidth="1"/>
    <col min="3339" max="3339" width="15.5703125" style="8" customWidth="1"/>
    <col min="3340" max="3586" width="9.140625" style="8"/>
    <col min="3587" max="3587" width="6.7109375" style="8" customWidth="1"/>
    <col min="3588" max="3593" width="30.140625" style="8" customWidth="1"/>
    <col min="3594" max="3594" width="18.85546875" style="8" customWidth="1"/>
    <col min="3595" max="3595" width="15.5703125" style="8" customWidth="1"/>
    <col min="3596" max="3842" width="9.140625" style="8"/>
    <col min="3843" max="3843" width="6.7109375" style="8" customWidth="1"/>
    <col min="3844" max="3849" width="30.140625" style="8" customWidth="1"/>
    <col min="3850" max="3850" width="18.85546875" style="8" customWidth="1"/>
    <col min="3851" max="3851" width="15.5703125" style="8" customWidth="1"/>
    <col min="3852" max="4098" width="9.140625" style="8"/>
    <col min="4099" max="4099" width="6.7109375" style="8" customWidth="1"/>
    <col min="4100" max="4105" width="30.140625" style="8" customWidth="1"/>
    <col min="4106" max="4106" width="18.85546875" style="8" customWidth="1"/>
    <col min="4107" max="4107" width="15.5703125" style="8" customWidth="1"/>
    <col min="4108" max="4354" width="9.140625" style="8"/>
    <col min="4355" max="4355" width="6.7109375" style="8" customWidth="1"/>
    <col min="4356" max="4361" width="30.140625" style="8" customWidth="1"/>
    <col min="4362" max="4362" width="18.85546875" style="8" customWidth="1"/>
    <col min="4363" max="4363" width="15.5703125" style="8" customWidth="1"/>
    <col min="4364" max="4610" width="9.140625" style="8"/>
    <col min="4611" max="4611" width="6.7109375" style="8" customWidth="1"/>
    <col min="4612" max="4617" width="30.140625" style="8" customWidth="1"/>
    <col min="4618" max="4618" width="18.85546875" style="8" customWidth="1"/>
    <col min="4619" max="4619" width="15.5703125" style="8" customWidth="1"/>
    <col min="4620" max="4866" width="9.140625" style="8"/>
    <col min="4867" max="4867" width="6.7109375" style="8" customWidth="1"/>
    <col min="4868" max="4873" width="30.140625" style="8" customWidth="1"/>
    <col min="4874" max="4874" width="18.85546875" style="8" customWidth="1"/>
    <col min="4875" max="4875" width="15.5703125" style="8" customWidth="1"/>
    <col min="4876" max="5122" width="9.140625" style="8"/>
    <col min="5123" max="5123" width="6.7109375" style="8" customWidth="1"/>
    <col min="5124" max="5129" width="30.140625" style="8" customWidth="1"/>
    <col min="5130" max="5130" width="18.85546875" style="8" customWidth="1"/>
    <col min="5131" max="5131" width="15.5703125" style="8" customWidth="1"/>
    <col min="5132" max="5378" width="9.140625" style="8"/>
    <col min="5379" max="5379" width="6.7109375" style="8" customWidth="1"/>
    <col min="5380" max="5385" width="30.140625" style="8" customWidth="1"/>
    <col min="5386" max="5386" width="18.85546875" style="8" customWidth="1"/>
    <col min="5387" max="5387" width="15.5703125" style="8" customWidth="1"/>
    <col min="5388" max="5634" width="9.140625" style="8"/>
    <col min="5635" max="5635" width="6.7109375" style="8" customWidth="1"/>
    <col min="5636" max="5641" width="30.140625" style="8" customWidth="1"/>
    <col min="5642" max="5642" width="18.85546875" style="8" customWidth="1"/>
    <col min="5643" max="5643" width="15.5703125" style="8" customWidth="1"/>
    <col min="5644" max="5890" width="9.140625" style="8"/>
    <col min="5891" max="5891" width="6.7109375" style="8" customWidth="1"/>
    <col min="5892" max="5897" width="30.140625" style="8" customWidth="1"/>
    <col min="5898" max="5898" width="18.85546875" style="8" customWidth="1"/>
    <col min="5899" max="5899" width="15.5703125" style="8" customWidth="1"/>
    <col min="5900" max="6146" width="9.140625" style="8"/>
    <col min="6147" max="6147" width="6.7109375" style="8" customWidth="1"/>
    <col min="6148" max="6153" width="30.140625" style="8" customWidth="1"/>
    <col min="6154" max="6154" width="18.85546875" style="8" customWidth="1"/>
    <col min="6155" max="6155" width="15.5703125" style="8" customWidth="1"/>
    <col min="6156" max="6402" width="9.140625" style="8"/>
    <col min="6403" max="6403" width="6.7109375" style="8" customWidth="1"/>
    <col min="6404" max="6409" width="30.140625" style="8" customWidth="1"/>
    <col min="6410" max="6410" width="18.85546875" style="8" customWidth="1"/>
    <col min="6411" max="6411" width="15.5703125" style="8" customWidth="1"/>
    <col min="6412" max="6658" width="9.140625" style="8"/>
    <col min="6659" max="6659" width="6.7109375" style="8" customWidth="1"/>
    <col min="6660" max="6665" width="30.140625" style="8" customWidth="1"/>
    <col min="6666" max="6666" width="18.85546875" style="8" customWidth="1"/>
    <col min="6667" max="6667" width="15.5703125" style="8" customWidth="1"/>
    <col min="6668" max="6914" width="9.140625" style="8"/>
    <col min="6915" max="6915" width="6.7109375" style="8" customWidth="1"/>
    <col min="6916" max="6921" width="30.140625" style="8" customWidth="1"/>
    <col min="6922" max="6922" width="18.85546875" style="8" customWidth="1"/>
    <col min="6923" max="6923" width="15.5703125" style="8" customWidth="1"/>
    <col min="6924" max="7170" width="9.140625" style="8"/>
    <col min="7171" max="7171" width="6.7109375" style="8" customWidth="1"/>
    <col min="7172" max="7177" width="30.140625" style="8" customWidth="1"/>
    <col min="7178" max="7178" width="18.85546875" style="8" customWidth="1"/>
    <col min="7179" max="7179" width="15.5703125" style="8" customWidth="1"/>
    <col min="7180" max="7426" width="9.140625" style="8"/>
    <col min="7427" max="7427" width="6.7109375" style="8" customWidth="1"/>
    <col min="7428" max="7433" width="30.140625" style="8" customWidth="1"/>
    <col min="7434" max="7434" width="18.85546875" style="8" customWidth="1"/>
    <col min="7435" max="7435" width="15.5703125" style="8" customWidth="1"/>
    <col min="7436" max="7682" width="9.140625" style="8"/>
    <col min="7683" max="7683" width="6.7109375" style="8" customWidth="1"/>
    <col min="7684" max="7689" width="30.140625" style="8" customWidth="1"/>
    <col min="7690" max="7690" width="18.85546875" style="8" customWidth="1"/>
    <col min="7691" max="7691" width="15.5703125" style="8" customWidth="1"/>
    <col min="7692" max="7938" width="9.140625" style="8"/>
    <col min="7939" max="7939" width="6.7109375" style="8" customWidth="1"/>
    <col min="7940" max="7945" width="30.140625" style="8" customWidth="1"/>
    <col min="7946" max="7946" width="18.85546875" style="8" customWidth="1"/>
    <col min="7947" max="7947" width="15.5703125" style="8" customWidth="1"/>
    <col min="7948" max="8194" width="9.140625" style="8"/>
    <col min="8195" max="8195" width="6.7109375" style="8" customWidth="1"/>
    <col min="8196" max="8201" width="30.140625" style="8" customWidth="1"/>
    <col min="8202" max="8202" width="18.85546875" style="8" customWidth="1"/>
    <col min="8203" max="8203" width="15.5703125" style="8" customWidth="1"/>
    <col min="8204" max="8450" width="9.140625" style="8"/>
    <col min="8451" max="8451" width="6.7109375" style="8" customWidth="1"/>
    <col min="8452" max="8457" width="30.140625" style="8" customWidth="1"/>
    <col min="8458" max="8458" width="18.85546875" style="8" customWidth="1"/>
    <col min="8459" max="8459" width="15.5703125" style="8" customWidth="1"/>
    <col min="8460" max="8706" width="9.140625" style="8"/>
    <col min="8707" max="8707" width="6.7109375" style="8" customWidth="1"/>
    <col min="8708" max="8713" width="30.140625" style="8" customWidth="1"/>
    <col min="8714" max="8714" width="18.85546875" style="8" customWidth="1"/>
    <col min="8715" max="8715" width="15.5703125" style="8" customWidth="1"/>
    <col min="8716" max="8962" width="9.140625" style="8"/>
    <col min="8963" max="8963" width="6.7109375" style="8" customWidth="1"/>
    <col min="8964" max="8969" width="30.140625" style="8" customWidth="1"/>
    <col min="8970" max="8970" width="18.85546875" style="8" customWidth="1"/>
    <col min="8971" max="8971" width="15.5703125" style="8" customWidth="1"/>
    <col min="8972" max="9218" width="9.140625" style="8"/>
    <col min="9219" max="9219" width="6.7109375" style="8" customWidth="1"/>
    <col min="9220" max="9225" width="30.140625" style="8" customWidth="1"/>
    <col min="9226" max="9226" width="18.85546875" style="8" customWidth="1"/>
    <col min="9227" max="9227" width="15.5703125" style="8" customWidth="1"/>
    <col min="9228" max="9474" width="9.140625" style="8"/>
    <col min="9475" max="9475" width="6.7109375" style="8" customWidth="1"/>
    <col min="9476" max="9481" width="30.140625" style="8" customWidth="1"/>
    <col min="9482" max="9482" width="18.85546875" style="8" customWidth="1"/>
    <col min="9483" max="9483" width="15.5703125" style="8" customWidth="1"/>
    <col min="9484" max="9730" width="9.140625" style="8"/>
    <col min="9731" max="9731" width="6.7109375" style="8" customWidth="1"/>
    <col min="9732" max="9737" width="30.140625" style="8" customWidth="1"/>
    <col min="9738" max="9738" width="18.85546875" style="8" customWidth="1"/>
    <col min="9739" max="9739" width="15.5703125" style="8" customWidth="1"/>
    <col min="9740" max="9986" width="9.140625" style="8"/>
    <col min="9987" max="9987" width="6.7109375" style="8" customWidth="1"/>
    <col min="9988" max="9993" width="30.140625" style="8" customWidth="1"/>
    <col min="9994" max="9994" width="18.85546875" style="8" customWidth="1"/>
    <col min="9995" max="9995" width="15.5703125" style="8" customWidth="1"/>
    <col min="9996" max="10242" width="9.140625" style="8"/>
    <col min="10243" max="10243" width="6.7109375" style="8" customWidth="1"/>
    <col min="10244" max="10249" width="30.140625" style="8" customWidth="1"/>
    <col min="10250" max="10250" width="18.85546875" style="8" customWidth="1"/>
    <col min="10251" max="10251" width="15.5703125" style="8" customWidth="1"/>
    <col min="10252" max="10498" width="9.140625" style="8"/>
    <col min="10499" max="10499" width="6.7109375" style="8" customWidth="1"/>
    <col min="10500" max="10505" width="30.140625" style="8" customWidth="1"/>
    <col min="10506" max="10506" width="18.85546875" style="8" customWidth="1"/>
    <col min="10507" max="10507" width="15.5703125" style="8" customWidth="1"/>
    <col min="10508" max="10754" width="9.140625" style="8"/>
    <col min="10755" max="10755" width="6.7109375" style="8" customWidth="1"/>
    <col min="10756" max="10761" width="30.140625" style="8" customWidth="1"/>
    <col min="10762" max="10762" width="18.85546875" style="8" customWidth="1"/>
    <col min="10763" max="10763" width="15.5703125" style="8" customWidth="1"/>
    <col min="10764" max="11010" width="9.140625" style="8"/>
    <col min="11011" max="11011" width="6.7109375" style="8" customWidth="1"/>
    <col min="11012" max="11017" width="30.140625" style="8" customWidth="1"/>
    <col min="11018" max="11018" width="18.85546875" style="8" customWidth="1"/>
    <col min="11019" max="11019" width="15.5703125" style="8" customWidth="1"/>
    <col min="11020" max="11266" width="9.140625" style="8"/>
    <col min="11267" max="11267" width="6.7109375" style="8" customWidth="1"/>
    <col min="11268" max="11273" width="30.140625" style="8" customWidth="1"/>
    <col min="11274" max="11274" width="18.85546875" style="8" customWidth="1"/>
    <col min="11275" max="11275" width="15.5703125" style="8" customWidth="1"/>
    <col min="11276" max="11522" width="9.140625" style="8"/>
    <col min="11523" max="11523" width="6.7109375" style="8" customWidth="1"/>
    <col min="11524" max="11529" width="30.140625" style="8" customWidth="1"/>
    <col min="11530" max="11530" width="18.85546875" style="8" customWidth="1"/>
    <col min="11531" max="11531" width="15.5703125" style="8" customWidth="1"/>
    <col min="11532" max="11778" width="9.140625" style="8"/>
    <col min="11779" max="11779" width="6.7109375" style="8" customWidth="1"/>
    <col min="11780" max="11785" width="30.140625" style="8" customWidth="1"/>
    <col min="11786" max="11786" width="18.85546875" style="8" customWidth="1"/>
    <col min="11787" max="11787" width="15.5703125" style="8" customWidth="1"/>
    <col min="11788" max="12034" width="9.140625" style="8"/>
    <col min="12035" max="12035" width="6.7109375" style="8" customWidth="1"/>
    <col min="12036" max="12041" width="30.140625" style="8" customWidth="1"/>
    <col min="12042" max="12042" width="18.85546875" style="8" customWidth="1"/>
    <col min="12043" max="12043" width="15.5703125" style="8" customWidth="1"/>
    <col min="12044" max="12290" width="9.140625" style="8"/>
    <col min="12291" max="12291" width="6.7109375" style="8" customWidth="1"/>
    <col min="12292" max="12297" width="30.140625" style="8" customWidth="1"/>
    <col min="12298" max="12298" width="18.85546875" style="8" customWidth="1"/>
    <col min="12299" max="12299" width="15.5703125" style="8" customWidth="1"/>
    <col min="12300" max="12546" width="9.140625" style="8"/>
    <col min="12547" max="12547" width="6.7109375" style="8" customWidth="1"/>
    <col min="12548" max="12553" width="30.140625" style="8" customWidth="1"/>
    <col min="12554" max="12554" width="18.85546875" style="8" customWidth="1"/>
    <col min="12555" max="12555" width="15.5703125" style="8" customWidth="1"/>
    <col min="12556" max="12802" width="9.140625" style="8"/>
    <col min="12803" max="12803" width="6.7109375" style="8" customWidth="1"/>
    <col min="12804" max="12809" width="30.140625" style="8" customWidth="1"/>
    <col min="12810" max="12810" width="18.85546875" style="8" customWidth="1"/>
    <col min="12811" max="12811" width="15.5703125" style="8" customWidth="1"/>
    <col min="12812" max="13058" width="9.140625" style="8"/>
    <col min="13059" max="13059" width="6.7109375" style="8" customWidth="1"/>
    <col min="13060" max="13065" width="30.140625" style="8" customWidth="1"/>
    <col min="13066" max="13066" width="18.85546875" style="8" customWidth="1"/>
    <col min="13067" max="13067" width="15.5703125" style="8" customWidth="1"/>
    <col min="13068" max="13314" width="9.140625" style="8"/>
    <col min="13315" max="13315" width="6.7109375" style="8" customWidth="1"/>
    <col min="13316" max="13321" width="30.140625" style="8" customWidth="1"/>
    <col min="13322" max="13322" width="18.85546875" style="8" customWidth="1"/>
    <col min="13323" max="13323" width="15.5703125" style="8" customWidth="1"/>
    <col min="13324" max="13570" width="9.140625" style="8"/>
    <col min="13571" max="13571" width="6.7109375" style="8" customWidth="1"/>
    <col min="13572" max="13577" width="30.140625" style="8" customWidth="1"/>
    <col min="13578" max="13578" width="18.85546875" style="8" customWidth="1"/>
    <col min="13579" max="13579" width="15.5703125" style="8" customWidth="1"/>
    <col min="13580" max="13826" width="9.140625" style="8"/>
    <col min="13827" max="13827" width="6.7109375" style="8" customWidth="1"/>
    <col min="13828" max="13833" width="30.140625" style="8" customWidth="1"/>
    <col min="13834" max="13834" width="18.85546875" style="8" customWidth="1"/>
    <col min="13835" max="13835" width="15.5703125" style="8" customWidth="1"/>
    <col min="13836" max="14082" width="9.140625" style="8"/>
    <col min="14083" max="14083" width="6.7109375" style="8" customWidth="1"/>
    <col min="14084" max="14089" width="30.140625" style="8" customWidth="1"/>
    <col min="14090" max="14090" width="18.85546875" style="8" customWidth="1"/>
    <col min="14091" max="14091" width="15.5703125" style="8" customWidth="1"/>
    <col min="14092" max="14338" width="9.140625" style="8"/>
    <col min="14339" max="14339" width="6.7109375" style="8" customWidth="1"/>
    <col min="14340" max="14345" width="30.140625" style="8" customWidth="1"/>
    <col min="14346" max="14346" width="18.85546875" style="8" customWidth="1"/>
    <col min="14347" max="14347" width="15.5703125" style="8" customWidth="1"/>
    <col min="14348" max="14594" width="9.140625" style="8"/>
    <col min="14595" max="14595" width="6.7109375" style="8" customWidth="1"/>
    <col min="14596" max="14601" width="30.140625" style="8" customWidth="1"/>
    <col min="14602" max="14602" width="18.85546875" style="8" customWidth="1"/>
    <col min="14603" max="14603" width="15.5703125" style="8" customWidth="1"/>
    <col min="14604" max="14850" width="9.140625" style="8"/>
    <col min="14851" max="14851" width="6.7109375" style="8" customWidth="1"/>
    <col min="14852" max="14857" width="30.140625" style="8" customWidth="1"/>
    <col min="14858" max="14858" width="18.85546875" style="8" customWidth="1"/>
    <col min="14859" max="14859" width="15.5703125" style="8" customWidth="1"/>
    <col min="14860" max="15106" width="9.140625" style="8"/>
    <col min="15107" max="15107" width="6.7109375" style="8" customWidth="1"/>
    <col min="15108" max="15113" width="30.140625" style="8" customWidth="1"/>
    <col min="15114" max="15114" width="18.85546875" style="8" customWidth="1"/>
    <col min="15115" max="15115" width="15.5703125" style="8" customWidth="1"/>
    <col min="15116" max="15362" width="9.140625" style="8"/>
    <col min="15363" max="15363" width="6.7109375" style="8" customWidth="1"/>
    <col min="15364" max="15369" width="30.140625" style="8" customWidth="1"/>
    <col min="15370" max="15370" width="18.85546875" style="8" customWidth="1"/>
    <col min="15371" max="15371" width="15.5703125" style="8" customWidth="1"/>
    <col min="15372" max="15618" width="9.140625" style="8"/>
    <col min="15619" max="15619" width="6.7109375" style="8" customWidth="1"/>
    <col min="15620" max="15625" width="30.140625" style="8" customWidth="1"/>
    <col min="15626" max="15626" width="18.85546875" style="8" customWidth="1"/>
    <col min="15627" max="15627" width="15.5703125" style="8" customWidth="1"/>
    <col min="15628" max="15874" width="9.140625" style="8"/>
    <col min="15875" max="15875" width="6.7109375" style="8" customWidth="1"/>
    <col min="15876" max="15881" width="30.140625" style="8" customWidth="1"/>
    <col min="15882" max="15882" width="18.85546875" style="8" customWidth="1"/>
    <col min="15883" max="15883" width="15.5703125" style="8" customWidth="1"/>
    <col min="15884" max="16130" width="9.140625" style="8"/>
    <col min="16131" max="16131" width="6.7109375" style="8" customWidth="1"/>
    <col min="16132" max="16137" width="30.140625" style="8" customWidth="1"/>
    <col min="16138" max="16138" width="18.85546875" style="8" customWidth="1"/>
    <col min="16139" max="16139" width="15.5703125" style="8" customWidth="1"/>
    <col min="16140" max="16384" width="9.140625" style="8"/>
  </cols>
  <sheetData>
    <row r="1" spans="2:11" x14ac:dyDescent="0.25">
      <c r="B1" s="5"/>
      <c r="C1" s="5"/>
      <c r="D1" s="5"/>
      <c r="E1" s="5"/>
      <c r="F1" s="5"/>
      <c r="G1" s="5"/>
      <c r="H1" s="5"/>
      <c r="I1" s="6" t="s">
        <v>207</v>
      </c>
    </row>
    <row r="2" spans="2:11" x14ac:dyDescent="0.25">
      <c r="B2" s="5"/>
      <c r="C2" s="5"/>
      <c r="D2" s="5"/>
      <c r="E2" s="5"/>
      <c r="F2" s="5"/>
      <c r="G2" s="5"/>
      <c r="H2" s="5"/>
      <c r="I2" s="6"/>
    </row>
    <row r="3" spans="2:11" ht="20.25" customHeight="1" x14ac:dyDescent="0.3">
      <c r="B3" s="567" t="s">
        <v>687</v>
      </c>
      <c r="C3" s="567"/>
      <c r="D3" s="567"/>
      <c r="E3" s="567"/>
      <c r="F3" s="567"/>
      <c r="G3" s="567"/>
      <c r="H3" s="567"/>
      <c r="I3" s="567"/>
      <c r="J3" s="323"/>
      <c r="K3" s="5"/>
    </row>
    <row r="4" spans="2:11" ht="16.5" thickBot="1" x14ac:dyDescent="0.3">
      <c r="B4" s="96"/>
      <c r="C4" s="96"/>
      <c r="D4" s="96"/>
      <c r="E4" s="96"/>
      <c r="F4" s="96"/>
      <c r="G4" s="96"/>
      <c r="I4" s="97" t="s">
        <v>3</v>
      </c>
    </row>
    <row r="5" spans="2:11" s="30" customFormat="1" ht="44.25" customHeight="1" thickBot="1" x14ac:dyDescent="0.35">
      <c r="B5" s="571" t="s">
        <v>723</v>
      </c>
      <c r="C5" s="572"/>
      <c r="D5" s="572"/>
      <c r="E5" s="572"/>
      <c r="F5" s="572"/>
      <c r="G5" s="572"/>
      <c r="H5" s="573"/>
      <c r="I5" s="569" t="s">
        <v>228</v>
      </c>
    </row>
    <row r="6" spans="2:11" s="30" customFormat="1" ht="47.25" customHeight="1" thickBot="1" x14ac:dyDescent="0.35">
      <c r="B6" s="167" t="s">
        <v>686</v>
      </c>
      <c r="C6" s="225" t="s">
        <v>225</v>
      </c>
      <c r="D6" s="225" t="s">
        <v>265</v>
      </c>
      <c r="E6" s="225" t="s">
        <v>215</v>
      </c>
      <c r="F6" s="226" t="s">
        <v>216</v>
      </c>
      <c r="G6" s="225" t="s">
        <v>217</v>
      </c>
      <c r="H6" s="225" t="s">
        <v>218</v>
      </c>
      <c r="I6" s="570"/>
    </row>
    <row r="7" spans="2:11" s="30" customFormat="1" ht="20.100000000000001" customHeight="1" x14ac:dyDescent="0.3">
      <c r="B7" s="98" t="s">
        <v>196</v>
      </c>
      <c r="C7" s="98"/>
      <c r="D7" s="98"/>
      <c r="E7" s="99"/>
      <c r="F7" s="99"/>
      <c r="G7" s="99"/>
      <c r="H7" s="99"/>
      <c r="I7" s="105"/>
    </row>
    <row r="8" spans="2:11" s="30" customFormat="1" ht="20.100000000000001" customHeight="1" x14ac:dyDescent="0.3">
      <c r="B8" s="98" t="s">
        <v>196</v>
      </c>
      <c r="C8" s="98"/>
      <c r="D8" s="98"/>
      <c r="E8" s="99"/>
      <c r="F8" s="99"/>
      <c r="G8" s="99"/>
      <c r="H8" s="99"/>
      <c r="I8" s="105"/>
    </row>
    <row r="9" spans="2:11" s="30" customFormat="1" ht="20.100000000000001" customHeight="1" x14ac:dyDescent="0.3">
      <c r="B9" s="98" t="s">
        <v>196</v>
      </c>
      <c r="C9" s="98"/>
      <c r="D9" s="98"/>
      <c r="E9" s="99"/>
      <c r="F9" s="99"/>
      <c r="G9" s="99"/>
      <c r="H9" s="99"/>
      <c r="I9" s="105"/>
    </row>
    <row r="10" spans="2:11" s="30" customFormat="1" ht="20.100000000000001" customHeight="1" x14ac:dyDescent="0.3">
      <c r="B10" s="100" t="s">
        <v>196</v>
      </c>
      <c r="C10" s="101"/>
      <c r="D10" s="101"/>
      <c r="E10" s="99"/>
      <c r="F10" s="99"/>
      <c r="G10" s="99"/>
      <c r="H10" s="99"/>
      <c r="I10" s="105"/>
    </row>
    <row r="11" spans="2:11" s="30" customFormat="1" ht="20.100000000000001" customHeight="1" x14ac:dyDescent="0.3">
      <c r="B11" s="100" t="s">
        <v>196</v>
      </c>
      <c r="C11" s="101"/>
      <c r="D11" s="101"/>
      <c r="E11" s="99"/>
      <c r="F11" s="99"/>
      <c r="G11" s="99"/>
      <c r="H11" s="99"/>
      <c r="I11" s="105"/>
    </row>
    <row r="12" spans="2:11" s="30" customFormat="1" ht="20.100000000000001" customHeight="1" thickBot="1" x14ac:dyDescent="0.35">
      <c r="B12" s="102" t="s">
        <v>196</v>
      </c>
      <c r="C12" s="102"/>
      <c r="D12" s="102"/>
      <c r="E12" s="103"/>
      <c r="F12" s="103"/>
      <c r="G12" s="103"/>
      <c r="H12" s="103"/>
      <c r="I12" s="106"/>
    </row>
    <row r="13" spans="2:11" s="30" customFormat="1" ht="30" customHeight="1" thickBot="1" x14ac:dyDescent="0.35">
      <c r="B13" s="580" t="s">
        <v>264</v>
      </c>
      <c r="C13" s="581"/>
      <c r="D13" s="582"/>
      <c r="E13" s="227"/>
      <c r="F13" s="227"/>
      <c r="G13" s="227"/>
      <c r="H13" s="227"/>
      <c r="I13" s="227"/>
    </row>
    <row r="14" spans="2:11" x14ac:dyDescent="0.25">
      <c r="I14" s="49"/>
    </row>
    <row r="15" spans="2:11" x14ac:dyDescent="0.25">
      <c r="B15" s="574" t="s">
        <v>688</v>
      </c>
      <c r="C15" s="574"/>
      <c r="D15" s="574"/>
      <c r="E15" s="574"/>
      <c r="F15" s="574"/>
      <c r="G15" s="574"/>
      <c r="H15" s="574"/>
      <c r="I15" s="89"/>
    </row>
    <row r="19" spans="2:12" x14ac:dyDescent="0.25">
      <c r="I19" s="88"/>
      <c r="J19" s="88"/>
      <c r="K19" s="88"/>
    </row>
    <row r="20" spans="2:12" ht="16.5" thickBot="1" x14ac:dyDescent="0.3">
      <c r="B20" s="104"/>
      <c r="C20" s="104"/>
      <c r="D20" s="104"/>
      <c r="E20" s="104"/>
      <c r="F20" s="104"/>
      <c r="G20" s="104"/>
      <c r="H20" s="104"/>
      <c r="I20" s="97" t="s">
        <v>3</v>
      </c>
    </row>
    <row r="21" spans="2:12" s="30" customFormat="1" ht="36" customHeight="1" thickBot="1" x14ac:dyDescent="0.35">
      <c r="B21" s="575" t="s">
        <v>803</v>
      </c>
      <c r="C21" s="576"/>
      <c r="D21" s="576"/>
      <c r="E21" s="576"/>
      <c r="F21" s="576"/>
      <c r="G21" s="576"/>
      <c r="H21" s="576"/>
      <c r="I21" s="577"/>
      <c r="L21" s="31"/>
    </row>
    <row r="22" spans="2:12" s="30" customFormat="1" ht="49.5" customHeight="1" x14ac:dyDescent="0.3">
      <c r="B22" s="578" t="s">
        <v>224</v>
      </c>
      <c r="C22" s="569" t="s">
        <v>225</v>
      </c>
      <c r="D22" s="569" t="s">
        <v>263</v>
      </c>
      <c r="E22" s="228" t="s">
        <v>45</v>
      </c>
      <c r="F22" s="228" t="s">
        <v>198</v>
      </c>
      <c r="G22" s="228" t="s">
        <v>226</v>
      </c>
      <c r="H22" s="228" t="s">
        <v>199</v>
      </c>
      <c r="I22" s="229" t="s">
        <v>228</v>
      </c>
    </row>
    <row r="23" spans="2:12" s="30" customFormat="1" ht="19.5" thickBot="1" x14ac:dyDescent="0.35">
      <c r="B23" s="579"/>
      <c r="C23" s="570"/>
      <c r="D23" s="570"/>
      <c r="E23" s="230">
        <v>1</v>
      </c>
      <c r="F23" s="230">
        <v>2</v>
      </c>
      <c r="G23" s="230">
        <v>3</v>
      </c>
      <c r="H23" s="230" t="s">
        <v>200</v>
      </c>
      <c r="I23" s="231">
        <v>5</v>
      </c>
    </row>
    <row r="24" spans="2:12" s="30" customFormat="1" ht="20.100000000000001" customHeight="1" x14ac:dyDescent="0.3">
      <c r="B24" s="98" t="s">
        <v>196</v>
      </c>
      <c r="C24" s="98"/>
      <c r="D24" s="98"/>
      <c r="E24" s="99"/>
      <c r="F24" s="99"/>
      <c r="G24" s="99"/>
      <c r="H24" s="99"/>
      <c r="I24" s="105"/>
    </row>
    <row r="25" spans="2:12" s="30" customFormat="1" ht="20.100000000000001" customHeight="1" x14ac:dyDescent="0.3">
      <c r="B25" s="98" t="s">
        <v>196</v>
      </c>
      <c r="C25" s="98"/>
      <c r="D25" s="98"/>
      <c r="E25" s="99"/>
      <c r="F25" s="99"/>
      <c r="G25" s="99"/>
      <c r="H25" s="99"/>
      <c r="I25" s="105"/>
    </row>
    <row r="26" spans="2:12" s="30" customFormat="1" ht="20.100000000000001" customHeight="1" x14ac:dyDescent="0.3">
      <c r="B26" s="98" t="s">
        <v>196</v>
      </c>
      <c r="C26" s="98"/>
      <c r="D26" s="98"/>
      <c r="E26" s="99"/>
      <c r="F26" s="99"/>
      <c r="G26" s="99"/>
      <c r="H26" s="99"/>
      <c r="I26" s="105"/>
    </row>
    <row r="27" spans="2:12" s="30" customFormat="1" ht="20.100000000000001" customHeight="1" x14ac:dyDescent="0.3">
      <c r="B27" s="100" t="s">
        <v>196</v>
      </c>
      <c r="C27" s="101"/>
      <c r="D27" s="101"/>
      <c r="E27" s="99"/>
      <c r="F27" s="99"/>
      <c r="G27" s="99"/>
      <c r="H27" s="99"/>
      <c r="I27" s="105"/>
    </row>
    <row r="28" spans="2:12" s="30" customFormat="1" ht="20.100000000000001" customHeight="1" x14ac:dyDescent="0.3">
      <c r="B28" s="100" t="s">
        <v>196</v>
      </c>
      <c r="C28" s="101"/>
      <c r="D28" s="101"/>
      <c r="E28" s="99"/>
      <c r="F28" s="99"/>
      <c r="G28" s="99"/>
      <c r="H28" s="99"/>
      <c r="I28" s="105"/>
    </row>
    <row r="29" spans="2:12" s="30" customFormat="1" ht="20.100000000000001" customHeight="1" thickBot="1" x14ac:dyDescent="0.35">
      <c r="B29" s="102" t="s">
        <v>196</v>
      </c>
      <c r="C29" s="102"/>
      <c r="D29" s="102"/>
      <c r="E29" s="103"/>
      <c r="F29" s="103"/>
      <c r="G29" s="103"/>
      <c r="H29" s="103"/>
      <c r="I29" s="106"/>
    </row>
    <row r="30" spans="2:12" s="30" customFormat="1" ht="30" customHeight="1" thickBot="1" x14ac:dyDescent="0.35">
      <c r="B30" s="580" t="s">
        <v>264</v>
      </c>
      <c r="C30" s="581"/>
      <c r="D30" s="582"/>
      <c r="E30" s="227"/>
      <c r="F30" s="227"/>
      <c r="G30" s="227"/>
      <c r="H30" s="227"/>
      <c r="I30" s="227"/>
    </row>
    <row r="31" spans="2:12" s="30" customFormat="1" ht="18.75" x14ac:dyDescent="0.3">
      <c r="B31" s="107"/>
      <c r="C31" s="107"/>
      <c r="D31" s="107"/>
      <c r="E31" s="108"/>
      <c r="F31" s="108"/>
      <c r="G31" s="108"/>
      <c r="H31" s="108"/>
      <c r="I31" s="36"/>
    </row>
    <row r="32" spans="2:12" s="30" customFormat="1" ht="18.75" x14ac:dyDescent="0.3">
      <c r="B32" s="107"/>
      <c r="C32" s="107"/>
      <c r="D32" s="107"/>
      <c r="E32" s="108"/>
      <c r="F32" s="108"/>
      <c r="G32" s="108"/>
      <c r="H32" s="108"/>
      <c r="I32" s="36"/>
    </row>
    <row r="33" spans="2:9" s="30" customFormat="1" ht="18" customHeight="1" x14ac:dyDescent="0.3">
      <c r="B33" s="568" t="s">
        <v>689</v>
      </c>
      <c r="C33" s="568"/>
      <c r="D33" s="568"/>
      <c r="E33" s="568"/>
      <c r="F33" s="568"/>
      <c r="G33" s="568"/>
      <c r="H33" s="568"/>
      <c r="I33" s="36"/>
    </row>
    <row r="34" spans="2:9" s="30" customFormat="1" ht="18.75" x14ac:dyDescent="0.3">
      <c r="B34" s="568" t="s">
        <v>578</v>
      </c>
      <c r="C34" s="568"/>
      <c r="D34" s="568"/>
      <c r="E34" s="568"/>
      <c r="F34" s="568"/>
      <c r="G34" s="568"/>
      <c r="H34" s="568"/>
      <c r="I34" s="36"/>
    </row>
    <row r="35" spans="2:9" s="30" customFormat="1" ht="18.75" x14ac:dyDescent="0.3">
      <c r="B35" s="107"/>
      <c r="C35" s="107"/>
      <c r="D35" s="107"/>
      <c r="E35" s="108"/>
      <c r="F35" s="108"/>
      <c r="G35" s="108"/>
      <c r="H35" s="108"/>
      <c r="I35" s="36"/>
    </row>
    <row r="36" spans="2:9" s="30" customFormat="1" ht="18.75" x14ac:dyDescent="0.3">
      <c r="B36" s="107"/>
      <c r="C36" s="107"/>
      <c r="D36" s="107"/>
      <c r="E36" s="108"/>
      <c r="F36" s="108"/>
      <c r="G36" s="108"/>
      <c r="H36" s="108"/>
      <c r="I36" s="36"/>
    </row>
    <row r="37" spans="2:9" s="30" customFormat="1" ht="18.75" x14ac:dyDescent="0.3">
      <c r="B37" s="37"/>
      <c r="C37" s="37"/>
      <c r="D37" s="37"/>
      <c r="E37" s="38"/>
      <c r="F37" s="39"/>
      <c r="G37" s="40"/>
      <c r="H37" s="49"/>
      <c r="I37" s="49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B1:P65"/>
  <sheetViews>
    <sheetView showGridLines="0" topLeftCell="B9" zoomScaleNormal="100" zoomScaleSheetLayoutView="75" workbookViewId="0">
      <selection activeCell="B5" sqref="B5:K43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6" s="6" customFormat="1" ht="27.75" customHeight="1" x14ac:dyDescent="0.25"/>
    <row r="2" spans="2:16" x14ac:dyDescent="0.25">
      <c r="B2" s="1"/>
      <c r="H2" s="6"/>
      <c r="K2" s="6" t="s">
        <v>206</v>
      </c>
      <c r="N2" s="587"/>
      <c r="O2" s="587"/>
    </row>
    <row r="3" spans="2:16" x14ac:dyDescent="0.25">
      <c r="B3" s="1"/>
      <c r="N3" s="1"/>
      <c r="O3" s="7"/>
    </row>
    <row r="4" spans="2:16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6" ht="20.25" x14ac:dyDescent="0.3">
      <c r="B5" s="593" t="s">
        <v>48</v>
      </c>
      <c r="C5" s="593"/>
      <c r="D5" s="593"/>
      <c r="E5" s="593"/>
      <c r="F5" s="593"/>
      <c r="G5" s="593"/>
      <c r="H5" s="593"/>
      <c r="I5" s="593"/>
      <c r="J5" s="1"/>
      <c r="K5" s="1"/>
      <c r="L5" s="1"/>
      <c r="M5" s="1"/>
      <c r="N5" s="1"/>
      <c r="O5" s="1"/>
    </row>
    <row r="6" spans="2:16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6" ht="16.5" thickBot="1" x14ac:dyDescent="0.3">
      <c r="C7" s="10"/>
      <c r="D7" s="10"/>
      <c r="E7" s="10"/>
      <c r="G7" s="10"/>
      <c r="H7" s="10"/>
      <c r="I7" s="35" t="s">
        <v>3</v>
      </c>
      <c r="K7" s="10"/>
      <c r="L7" s="10"/>
      <c r="M7" s="10"/>
      <c r="N7" s="10"/>
      <c r="O7" s="10"/>
      <c r="P7" s="10"/>
    </row>
    <row r="8" spans="2:16" s="13" customFormat="1" ht="32.25" customHeight="1" x14ac:dyDescent="0.2">
      <c r="B8" s="588" t="s">
        <v>4</v>
      </c>
      <c r="C8" s="583" t="s">
        <v>5</v>
      </c>
      <c r="D8" s="585" t="s">
        <v>778</v>
      </c>
      <c r="E8" s="585" t="s">
        <v>776</v>
      </c>
      <c r="F8" s="585" t="s">
        <v>777</v>
      </c>
      <c r="G8" s="590" t="s">
        <v>804</v>
      </c>
      <c r="H8" s="591"/>
      <c r="I8" s="458" t="s">
        <v>779</v>
      </c>
      <c r="J8" s="11"/>
      <c r="K8" s="11"/>
      <c r="L8" s="11"/>
      <c r="M8" s="11"/>
      <c r="N8" s="11"/>
      <c r="O8" s="12"/>
    </row>
    <row r="9" spans="2:16" s="13" customFormat="1" ht="28.5" customHeight="1" thickBot="1" x14ac:dyDescent="0.25">
      <c r="B9" s="589"/>
      <c r="C9" s="584"/>
      <c r="D9" s="586"/>
      <c r="E9" s="586"/>
      <c r="F9" s="586"/>
      <c r="G9" s="234" t="s">
        <v>0</v>
      </c>
      <c r="H9" s="235" t="s">
        <v>46</v>
      </c>
      <c r="I9" s="592"/>
    </row>
    <row r="10" spans="2:16" s="3" customFormat="1" ht="24" customHeight="1" x14ac:dyDescent="0.2">
      <c r="B10" s="245" t="s">
        <v>53</v>
      </c>
      <c r="C10" s="236" t="s">
        <v>43</v>
      </c>
      <c r="D10" s="242">
        <v>0</v>
      </c>
      <c r="E10" s="242">
        <v>0</v>
      </c>
      <c r="F10" s="242">
        <v>0</v>
      </c>
      <c r="G10" s="242">
        <v>0</v>
      </c>
      <c r="H10" s="242"/>
      <c r="I10" s="241" t="str">
        <f>IFERROR(H10/G10,"  ")</f>
        <v xml:space="preserve">  </v>
      </c>
    </row>
    <row r="11" spans="2:16" s="3" customFormat="1" ht="24" customHeight="1" x14ac:dyDescent="0.2">
      <c r="B11" s="246" t="s">
        <v>54</v>
      </c>
      <c r="C11" s="237" t="s">
        <v>44</v>
      </c>
      <c r="D11" s="243">
        <v>900000</v>
      </c>
      <c r="E11" s="243">
        <v>784190</v>
      </c>
      <c r="F11" s="243">
        <v>450000</v>
      </c>
      <c r="G11" s="243">
        <v>300000</v>
      </c>
      <c r="H11" s="243">
        <v>170000</v>
      </c>
      <c r="I11" s="239">
        <f t="shared" ref="I11:I16" si="0">IFERROR(H11/G11,"  ")</f>
        <v>0.56666666666666665</v>
      </c>
    </row>
    <row r="12" spans="2:16" s="3" customFormat="1" ht="24" customHeight="1" x14ac:dyDescent="0.2">
      <c r="B12" s="246" t="s">
        <v>55</v>
      </c>
      <c r="C12" s="237" t="s">
        <v>39</v>
      </c>
      <c r="D12" s="243">
        <v>50000</v>
      </c>
      <c r="E12" s="243">
        <v>0</v>
      </c>
      <c r="F12" s="243">
        <v>50000</v>
      </c>
      <c r="G12" s="243">
        <v>25000</v>
      </c>
      <c r="H12" s="243">
        <v>0</v>
      </c>
      <c r="I12" s="239">
        <f t="shared" si="0"/>
        <v>0</v>
      </c>
    </row>
    <row r="13" spans="2:16" s="3" customFormat="1" ht="24" customHeight="1" x14ac:dyDescent="0.2">
      <c r="B13" s="246" t="s">
        <v>56</v>
      </c>
      <c r="C13" s="237" t="s">
        <v>40</v>
      </c>
      <c r="D13" s="243">
        <v>750000</v>
      </c>
      <c r="E13" s="243">
        <v>880657</v>
      </c>
      <c r="F13" s="243">
        <v>1200000</v>
      </c>
      <c r="G13" s="243">
        <v>885000</v>
      </c>
      <c r="H13" s="243">
        <v>995000</v>
      </c>
      <c r="I13" s="239">
        <f t="shared" si="0"/>
        <v>1.1242937853107344</v>
      </c>
    </row>
    <row r="14" spans="2:16" s="3" customFormat="1" ht="24" customHeight="1" x14ac:dyDescent="0.2">
      <c r="B14" s="246" t="s">
        <v>57</v>
      </c>
      <c r="C14" s="237" t="s">
        <v>41</v>
      </c>
      <c r="D14" s="243">
        <v>980000</v>
      </c>
      <c r="E14" s="243">
        <v>918857</v>
      </c>
      <c r="F14" s="243">
        <v>980000</v>
      </c>
      <c r="G14" s="243">
        <v>590000</v>
      </c>
      <c r="H14" s="243">
        <v>382796</v>
      </c>
      <c r="I14" s="239">
        <f t="shared" si="0"/>
        <v>0.64880677966101696</v>
      </c>
    </row>
    <row r="15" spans="2:16" s="3" customFormat="1" ht="24" customHeight="1" x14ac:dyDescent="0.2">
      <c r="B15" s="246" t="s">
        <v>58</v>
      </c>
      <c r="C15" s="237" t="s">
        <v>42</v>
      </c>
      <c r="D15" s="243">
        <v>760000</v>
      </c>
      <c r="E15" s="243">
        <v>699127</v>
      </c>
      <c r="F15" s="243">
        <v>760000</v>
      </c>
      <c r="G15" s="243">
        <v>380000</v>
      </c>
      <c r="H15" s="243">
        <v>170781</v>
      </c>
      <c r="I15" s="239">
        <f t="shared" si="0"/>
        <v>0.44942368421052631</v>
      </c>
    </row>
    <row r="16" spans="2:16" s="3" customFormat="1" ht="24" customHeight="1" thickBot="1" x14ac:dyDescent="0.25">
      <c r="B16" s="247" t="s">
        <v>59</v>
      </c>
      <c r="C16" s="238" t="s">
        <v>49</v>
      </c>
      <c r="D16" s="244">
        <v>0</v>
      </c>
      <c r="E16" s="244">
        <v>0</v>
      </c>
      <c r="F16" s="244">
        <v>0</v>
      </c>
      <c r="G16" s="244">
        <v>0</v>
      </c>
      <c r="H16" s="244">
        <v>0</v>
      </c>
      <c r="I16" s="240" t="str">
        <f t="shared" si="0"/>
        <v xml:space="preserve">  </v>
      </c>
    </row>
    <row r="17" spans="2:11" ht="16.5" thickBot="1" x14ac:dyDescent="0.3">
      <c r="B17" s="52"/>
      <c r="C17" s="52"/>
      <c r="D17" s="52"/>
      <c r="E17" s="52"/>
      <c r="F17" s="57"/>
    </row>
    <row r="18" spans="2:11" ht="20.25" customHeight="1" x14ac:dyDescent="0.25">
      <c r="B18" s="595" t="s">
        <v>194</v>
      </c>
      <c r="C18" s="598" t="s">
        <v>43</v>
      </c>
      <c r="D18" s="598"/>
      <c r="E18" s="599"/>
      <c r="F18" s="600" t="s">
        <v>44</v>
      </c>
      <c r="G18" s="598"/>
      <c r="H18" s="599"/>
      <c r="I18" s="600" t="s">
        <v>39</v>
      </c>
      <c r="J18" s="598"/>
      <c r="K18" s="599"/>
    </row>
    <row r="19" spans="2:11" x14ac:dyDescent="0.25">
      <c r="B19" s="596"/>
      <c r="C19" s="248">
        <v>1</v>
      </c>
      <c r="D19" s="248">
        <v>2</v>
      </c>
      <c r="E19" s="249">
        <v>3</v>
      </c>
      <c r="F19" s="250">
        <v>4</v>
      </c>
      <c r="G19" s="248">
        <v>5</v>
      </c>
      <c r="H19" s="249">
        <v>6</v>
      </c>
      <c r="I19" s="250">
        <v>7</v>
      </c>
      <c r="J19" s="248">
        <v>8</v>
      </c>
      <c r="K19" s="249">
        <v>9</v>
      </c>
    </row>
    <row r="20" spans="2:11" x14ac:dyDescent="0.25">
      <c r="B20" s="597"/>
      <c r="C20" s="251" t="s">
        <v>195</v>
      </c>
      <c r="D20" s="251" t="s">
        <v>196</v>
      </c>
      <c r="E20" s="252" t="s">
        <v>197</v>
      </c>
      <c r="F20" s="253" t="s">
        <v>195</v>
      </c>
      <c r="G20" s="251" t="s">
        <v>196</v>
      </c>
      <c r="H20" s="252" t="s">
        <v>197</v>
      </c>
      <c r="I20" s="253" t="s">
        <v>195</v>
      </c>
      <c r="J20" s="251" t="s">
        <v>196</v>
      </c>
      <c r="K20" s="252" t="s">
        <v>197</v>
      </c>
    </row>
    <row r="21" spans="2:11" x14ac:dyDescent="0.25">
      <c r="B21" s="53">
        <v>1</v>
      </c>
      <c r="C21" s="32"/>
      <c r="D21" s="32"/>
      <c r="E21" s="54"/>
      <c r="F21" s="386" t="s">
        <v>788</v>
      </c>
      <c r="G21" s="386" t="s">
        <v>789</v>
      </c>
      <c r="H21" s="387">
        <v>10000</v>
      </c>
      <c r="I21" s="58"/>
      <c r="J21" s="32"/>
      <c r="K21" s="54"/>
    </row>
    <row r="22" spans="2:11" x14ac:dyDescent="0.25">
      <c r="B22" s="53">
        <v>2</v>
      </c>
      <c r="C22" s="32"/>
      <c r="D22" s="32"/>
      <c r="E22" s="54"/>
      <c r="F22" s="386" t="s">
        <v>790</v>
      </c>
      <c r="G22" s="386" t="s">
        <v>791</v>
      </c>
      <c r="H22" s="387">
        <v>20000</v>
      </c>
      <c r="I22" s="58"/>
      <c r="J22" s="32"/>
      <c r="K22" s="54"/>
    </row>
    <row r="23" spans="2:11" x14ac:dyDescent="0.25">
      <c r="B23" s="53">
        <v>3</v>
      </c>
      <c r="C23" s="32"/>
      <c r="D23" s="32"/>
      <c r="E23" s="54"/>
      <c r="F23" s="388" t="s">
        <v>792</v>
      </c>
      <c r="G23" s="388" t="s">
        <v>793</v>
      </c>
      <c r="H23" s="389">
        <v>150000</v>
      </c>
      <c r="I23" s="58"/>
      <c r="J23" s="32"/>
      <c r="K23" s="54"/>
    </row>
    <row r="24" spans="2:11" x14ac:dyDescent="0.25">
      <c r="B24" s="53">
        <v>4</v>
      </c>
      <c r="C24" s="32"/>
      <c r="D24" s="32"/>
      <c r="E24" s="54"/>
      <c r="F24" s="386" t="s">
        <v>794</v>
      </c>
      <c r="G24" s="386" t="s">
        <v>795</v>
      </c>
      <c r="H24" s="387">
        <v>150000</v>
      </c>
      <c r="I24" s="58"/>
      <c r="J24" s="32"/>
      <c r="K24" s="54"/>
    </row>
    <row r="25" spans="2:11" x14ac:dyDescent="0.25">
      <c r="B25" s="53">
        <v>5</v>
      </c>
      <c r="C25" s="32"/>
      <c r="D25" s="32"/>
      <c r="E25" s="54"/>
      <c r="F25" s="386" t="s">
        <v>796</v>
      </c>
      <c r="G25" s="386" t="s">
        <v>797</v>
      </c>
      <c r="H25" s="387">
        <v>10000</v>
      </c>
      <c r="I25" s="58"/>
      <c r="J25" s="32"/>
      <c r="K25" s="54"/>
    </row>
    <row r="26" spans="2:11" x14ac:dyDescent="0.25">
      <c r="B26" s="53">
        <v>6</v>
      </c>
      <c r="C26" s="32"/>
      <c r="D26" s="32"/>
      <c r="E26" s="54"/>
      <c r="F26" s="386" t="s">
        <v>808</v>
      </c>
      <c r="G26" s="386" t="s">
        <v>809</v>
      </c>
      <c r="H26" s="387">
        <v>15000</v>
      </c>
      <c r="I26" s="58"/>
      <c r="J26" s="32"/>
      <c r="K26" s="54"/>
    </row>
    <row r="27" spans="2:11" x14ac:dyDescent="0.25">
      <c r="B27" s="53">
        <v>7</v>
      </c>
      <c r="C27" s="32"/>
      <c r="D27" s="32"/>
      <c r="E27" s="54"/>
      <c r="F27" s="386" t="s">
        <v>810</v>
      </c>
      <c r="G27" s="386" t="s">
        <v>811</v>
      </c>
      <c r="H27" s="387">
        <v>20000</v>
      </c>
      <c r="I27" s="58"/>
      <c r="J27" s="32"/>
      <c r="K27" s="54"/>
    </row>
    <row r="28" spans="2:11" x14ac:dyDescent="0.25">
      <c r="B28" s="53">
        <v>8</v>
      </c>
      <c r="C28" s="32"/>
      <c r="D28" s="32"/>
      <c r="E28" s="54"/>
      <c r="F28" s="386" t="s">
        <v>812</v>
      </c>
      <c r="G28" s="390" t="s">
        <v>813</v>
      </c>
      <c r="H28" s="387">
        <v>10000</v>
      </c>
      <c r="I28" s="58"/>
      <c r="J28" s="32"/>
      <c r="K28" s="54"/>
    </row>
    <row r="29" spans="2:11" x14ac:dyDescent="0.25">
      <c r="B29" s="53">
        <v>9</v>
      </c>
      <c r="C29" s="32"/>
      <c r="D29" s="32"/>
      <c r="E29" s="54"/>
      <c r="F29" s="386" t="s">
        <v>814</v>
      </c>
      <c r="G29" s="390" t="s">
        <v>815</v>
      </c>
      <c r="H29" s="387">
        <v>20000</v>
      </c>
      <c r="I29" s="58"/>
      <c r="J29" s="32"/>
      <c r="K29" s="54"/>
    </row>
    <row r="30" spans="2:11" x14ac:dyDescent="0.25">
      <c r="B30" s="53">
        <v>10</v>
      </c>
      <c r="C30" s="383"/>
      <c r="D30" s="383"/>
      <c r="E30" s="384"/>
      <c r="F30" s="386" t="s">
        <v>816</v>
      </c>
      <c r="G30" s="390" t="s">
        <v>817</v>
      </c>
      <c r="H30" s="387">
        <v>20000</v>
      </c>
      <c r="I30" s="385"/>
      <c r="J30" s="383"/>
      <c r="K30" s="384"/>
    </row>
    <row r="31" spans="2:11" x14ac:dyDescent="0.25">
      <c r="B31" s="53">
        <v>11</v>
      </c>
      <c r="C31" s="383"/>
      <c r="D31" s="383"/>
      <c r="E31" s="384"/>
      <c r="F31" s="386" t="s">
        <v>818</v>
      </c>
      <c r="G31" s="390" t="s">
        <v>819</v>
      </c>
      <c r="H31" s="387">
        <v>15000</v>
      </c>
      <c r="I31" s="385"/>
      <c r="J31" s="383"/>
      <c r="K31" s="384"/>
    </row>
    <row r="32" spans="2:11" x14ac:dyDescent="0.25">
      <c r="B32" s="53">
        <v>12</v>
      </c>
      <c r="C32" s="383"/>
      <c r="D32" s="383"/>
      <c r="E32" s="384"/>
      <c r="F32" s="388" t="s">
        <v>820</v>
      </c>
      <c r="G32" s="391" t="s">
        <v>821</v>
      </c>
      <c r="H32" s="389">
        <v>15000</v>
      </c>
      <c r="I32" s="385"/>
      <c r="J32" s="383"/>
      <c r="K32" s="384"/>
    </row>
    <row r="33" spans="2:11" x14ac:dyDescent="0.25">
      <c r="B33" s="53">
        <v>13</v>
      </c>
      <c r="C33" s="383"/>
      <c r="D33" s="383"/>
      <c r="E33" s="384"/>
      <c r="F33" s="386" t="s">
        <v>822</v>
      </c>
      <c r="G33" s="390" t="s">
        <v>823</v>
      </c>
      <c r="H33" s="387">
        <v>20000</v>
      </c>
      <c r="I33" s="385"/>
      <c r="J33" s="383"/>
      <c r="K33" s="384"/>
    </row>
    <row r="34" spans="2:11" x14ac:dyDescent="0.25">
      <c r="B34" s="53">
        <v>14</v>
      </c>
      <c r="C34" s="383"/>
      <c r="D34" s="383"/>
      <c r="E34" s="384"/>
      <c r="F34" s="386" t="s">
        <v>824</v>
      </c>
      <c r="G34" s="390" t="s">
        <v>825</v>
      </c>
      <c r="H34" s="387">
        <v>10000</v>
      </c>
      <c r="I34" s="385"/>
      <c r="J34" s="383"/>
      <c r="K34" s="384"/>
    </row>
    <row r="35" spans="2:11" x14ac:dyDescent="0.25">
      <c r="B35" s="53">
        <v>15</v>
      </c>
      <c r="C35" s="383"/>
      <c r="D35" s="383"/>
      <c r="E35" s="384"/>
      <c r="F35" s="388" t="s">
        <v>826</v>
      </c>
      <c r="G35" s="391" t="s">
        <v>827</v>
      </c>
      <c r="H35" s="388">
        <v>5000</v>
      </c>
      <c r="I35" s="385"/>
      <c r="J35" s="383"/>
      <c r="K35" s="384"/>
    </row>
    <row r="36" spans="2:11" x14ac:dyDescent="0.25">
      <c r="B36" s="53">
        <v>16</v>
      </c>
      <c r="C36" s="383"/>
      <c r="D36" s="383"/>
      <c r="E36" s="384"/>
      <c r="F36" s="386" t="s">
        <v>828</v>
      </c>
      <c r="G36" s="390" t="s">
        <v>829</v>
      </c>
      <c r="H36" s="392">
        <v>40000</v>
      </c>
      <c r="I36" s="385"/>
      <c r="J36" s="383"/>
      <c r="K36" s="384"/>
    </row>
    <row r="37" spans="2:11" x14ac:dyDescent="0.25">
      <c r="B37" s="53">
        <v>17</v>
      </c>
      <c r="C37" s="383"/>
      <c r="D37" s="383"/>
      <c r="E37" s="384"/>
      <c r="F37" s="386" t="s">
        <v>830</v>
      </c>
      <c r="G37" s="390" t="s">
        <v>831</v>
      </c>
      <c r="H37" s="392">
        <v>15000</v>
      </c>
      <c r="I37" s="385"/>
      <c r="J37" s="383"/>
      <c r="K37" s="384"/>
    </row>
    <row r="38" spans="2:11" x14ac:dyDescent="0.25">
      <c r="B38" s="53">
        <v>18</v>
      </c>
      <c r="C38" s="383"/>
      <c r="D38" s="383"/>
      <c r="E38" s="384"/>
      <c r="F38" s="386" t="s">
        <v>832</v>
      </c>
      <c r="G38" s="390" t="s">
        <v>833</v>
      </c>
      <c r="H38" s="392">
        <v>424400</v>
      </c>
      <c r="I38" s="385"/>
      <c r="J38" s="383"/>
      <c r="K38" s="384"/>
    </row>
    <row r="39" spans="2:11" x14ac:dyDescent="0.25">
      <c r="B39" s="53">
        <v>19</v>
      </c>
      <c r="C39" s="383"/>
      <c r="D39" s="383"/>
      <c r="E39" s="384"/>
      <c r="F39" s="386" t="s">
        <v>834</v>
      </c>
      <c r="G39" s="386" t="s">
        <v>835</v>
      </c>
      <c r="H39" s="392">
        <v>175600</v>
      </c>
      <c r="I39" s="385"/>
      <c r="J39" s="383"/>
      <c r="K39" s="384"/>
    </row>
    <row r="40" spans="2:11" x14ac:dyDescent="0.25">
      <c r="B40" s="53">
        <v>20</v>
      </c>
      <c r="C40" s="383"/>
      <c r="D40" s="383"/>
      <c r="E40" s="384"/>
      <c r="F40" s="386" t="s">
        <v>836</v>
      </c>
      <c r="G40" s="386" t="s">
        <v>813</v>
      </c>
      <c r="H40" s="392">
        <v>20000</v>
      </c>
      <c r="I40" s="385"/>
      <c r="J40" s="383"/>
      <c r="K40" s="384"/>
    </row>
    <row r="41" spans="2:11" x14ac:dyDescent="0.25">
      <c r="B41" s="53">
        <v>21</v>
      </c>
      <c r="C41" s="383"/>
      <c r="D41" s="383"/>
      <c r="E41" s="384"/>
      <c r="F41" s="386"/>
      <c r="G41" s="386"/>
      <c r="H41" s="392"/>
      <c r="I41" s="385"/>
      <c r="J41" s="383"/>
      <c r="K41" s="384"/>
    </row>
    <row r="42" spans="2:11" x14ac:dyDescent="0.25">
      <c r="B42" s="53">
        <v>22</v>
      </c>
      <c r="C42" s="383"/>
      <c r="D42" s="383"/>
      <c r="E42" s="384"/>
      <c r="F42" s="386"/>
      <c r="G42" s="386"/>
      <c r="H42" s="392"/>
      <c r="I42" s="385"/>
      <c r="J42" s="383"/>
      <c r="K42" s="384"/>
    </row>
    <row r="43" spans="2:11" x14ac:dyDescent="0.25">
      <c r="B43" s="53">
        <v>23</v>
      </c>
      <c r="C43" s="383"/>
      <c r="D43" s="383"/>
      <c r="E43" s="384"/>
      <c r="F43" s="386"/>
      <c r="G43" s="386"/>
      <c r="H43" s="393"/>
      <c r="I43" s="385"/>
      <c r="J43" s="383"/>
      <c r="K43" s="384"/>
    </row>
    <row r="44" spans="2:11" x14ac:dyDescent="0.25">
      <c r="B44" s="53">
        <v>24</v>
      </c>
      <c r="C44" s="383"/>
      <c r="D44" s="383"/>
      <c r="E44" s="384"/>
      <c r="F44" s="394"/>
      <c r="G44" s="388"/>
      <c r="H44" s="389"/>
      <c r="I44" s="385"/>
      <c r="J44" s="383"/>
      <c r="K44" s="384"/>
    </row>
    <row r="45" spans="2:11" x14ac:dyDescent="0.25">
      <c r="B45" s="53">
        <v>25</v>
      </c>
      <c r="C45" s="383"/>
      <c r="D45" s="383"/>
      <c r="E45" s="384"/>
      <c r="F45" s="394"/>
      <c r="G45" s="388"/>
      <c r="H45" s="389"/>
      <c r="I45" s="385"/>
      <c r="J45" s="383"/>
      <c r="K45" s="384"/>
    </row>
    <row r="46" spans="2:11" x14ac:dyDescent="0.25">
      <c r="B46" s="53">
        <v>26</v>
      </c>
      <c r="C46" s="383"/>
      <c r="D46" s="383"/>
      <c r="E46" s="384"/>
      <c r="F46" s="388"/>
      <c r="G46" s="388"/>
      <c r="H46" s="389"/>
      <c r="I46" s="385"/>
      <c r="J46" s="383"/>
      <c r="K46" s="384"/>
    </row>
    <row r="47" spans="2:11" x14ac:dyDescent="0.25">
      <c r="B47" s="53">
        <v>27</v>
      </c>
      <c r="C47" s="383"/>
      <c r="D47" s="383"/>
      <c r="E47" s="384"/>
      <c r="F47" s="388"/>
      <c r="G47" s="388"/>
      <c r="H47" s="389"/>
      <c r="I47" s="385"/>
      <c r="J47" s="383"/>
      <c r="K47" s="384"/>
    </row>
    <row r="48" spans="2:11" x14ac:dyDescent="0.25">
      <c r="B48" s="53">
        <v>28</v>
      </c>
      <c r="C48" s="383"/>
      <c r="D48" s="383"/>
      <c r="E48" s="384"/>
      <c r="F48" s="388"/>
      <c r="G48" s="388"/>
      <c r="H48" s="389"/>
      <c r="I48" s="385"/>
      <c r="J48" s="383"/>
      <c r="K48" s="384"/>
    </row>
    <row r="49" spans="2:11" x14ac:dyDescent="0.25">
      <c r="B49" s="53">
        <v>29</v>
      </c>
      <c r="C49" s="383"/>
      <c r="D49" s="383"/>
      <c r="E49" s="384"/>
      <c r="F49" s="388"/>
      <c r="G49" s="388"/>
      <c r="H49" s="389"/>
      <c r="I49" s="385"/>
      <c r="J49" s="383"/>
      <c r="K49" s="384"/>
    </row>
    <row r="50" spans="2:11" x14ac:dyDescent="0.25">
      <c r="B50" s="53">
        <v>30</v>
      </c>
      <c r="C50" s="383"/>
      <c r="D50" s="383"/>
      <c r="E50" s="384"/>
      <c r="F50" s="388"/>
      <c r="G50" s="388"/>
      <c r="H50" s="389"/>
      <c r="I50" s="385"/>
      <c r="J50" s="383"/>
      <c r="K50" s="384"/>
    </row>
    <row r="51" spans="2:11" x14ac:dyDescent="0.25">
      <c r="B51" s="53">
        <v>31</v>
      </c>
      <c r="C51" s="383"/>
      <c r="D51" s="383"/>
      <c r="E51" s="384"/>
      <c r="F51" s="388"/>
      <c r="G51" s="388"/>
      <c r="H51" s="389"/>
      <c r="I51" s="385"/>
      <c r="J51" s="383"/>
      <c r="K51" s="384"/>
    </row>
    <row r="52" spans="2:11" x14ac:dyDescent="0.25">
      <c r="B52" s="53">
        <v>32</v>
      </c>
      <c r="C52" s="383"/>
      <c r="D52" s="383"/>
      <c r="E52" s="384"/>
      <c r="F52" s="388"/>
      <c r="G52" s="388"/>
      <c r="H52" s="389"/>
      <c r="I52" s="385"/>
      <c r="J52" s="383"/>
      <c r="K52" s="384"/>
    </row>
    <row r="53" spans="2:11" x14ac:dyDescent="0.25">
      <c r="B53" s="53">
        <v>33</v>
      </c>
      <c r="C53" s="383"/>
      <c r="D53" s="383"/>
      <c r="E53" s="384"/>
      <c r="F53" s="388"/>
      <c r="G53" s="391"/>
      <c r="H53" s="389"/>
      <c r="I53" s="385"/>
      <c r="J53" s="383"/>
      <c r="K53" s="384"/>
    </row>
    <row r="54" spans="2:11" x14ac:dyDescent="0.25">
      <c r="B54" s="53">
        <v>34</v>
      </c>
      <c r="C54" s="383"/>
      <c r="D54" s="383"/>
      <c r="E54" s="384"/>
      <c r="F54" s="388"/>
      <c r="G54" s="391"/>
      <c r="H54" s="389"/>
      <c r="I54" s="385"/>
      <c r="J54" s="383"/>
      <c r="K54" s="384"/>
    </row>
    <row r="55" spans="2:11" x14ac:dyDescent="0.25">
      <c r="B55" s="53">
        <v>35</v>
      </c>
      <c r="C55" s="383"/>
      <c r="D55" s="383"/>
      <c r="E55" s="384"/>
      <c r="F55" s="388"/>
      <c r="G55" s="391"/>
      <c r="H55" s="389"/>
      <c r="I55" s="385"/>
      <c r="J55" s="383"/>
      <c r="K55" s="384"/>
    </row>
    <row r="56" spans="2:11" x14ac:dyDescent="0.25">
      <c r="B56" s="53">
        <v>36</v>
      </c>
      <c r="C56" s="383"/>
      <c r="D56" s="383"/>
      <c r="E56" s="384"/>
      <c r="F56" s="388"/>
      <c r="G56" s="391"/>
      <c r="H56" s="389"/>
      <c r="I56" s="385"/>
      <c r="J56" s="383"/>
      <c r="K56" s="384"/>
    </row>
    <row r="57" spans="2:11" x14ac:dyDescent="0.25">
      <c r="B57" s="53">
        <v>37</v>
      </c>
      <c r="C57" s="383"/>
      <c r="D57" s="383"/>
      <c r="E57" s="384"/>
      <c r="F57" s="388"/>
      <c r="G57" s="391"/>
      <c r="H57" s="389"/>
      <c r="I57" s="385"/>
      <c r="J57" s="383"/>
      <c r="K57" s="384"/>
    </row>
    <row r="58" spans="2:11" x14ac:dyDescent="0.25">
      <c r="B58" s="53">
        <v>38</v>
      </c>
      <c r="C58" s="383"/>
      <c r="D58" s="383"/>
      <c r="E58" s="384"/>
      <c r="F58" s="388"/>
      <c r="G58" s="388"/>
      <c r="H58" s="389"/>
      <c r="I58" s="385"/>
      <c r="J58" s="383"/>
      <c r="K58" s="384"/>
    </row>
    <row r="59" spans="2:11" x14ac:dyDescent="0.25">
      <c r="B59" s="53">
        <v>39</v>
      </c>
      <c r="C59" s="383"/>
      <c r="D59" s="383"/>
      <c r="E59" s="384"/>
      <c r="F59" s="388"/>
      <c r="G59" s="388"/>
      <c r="H59" s="388"/>
      <c r="I59" s="385"/>
      <c r="J59" s="383"/>
      <c r="K59" s="384"/>
    </row>
    <row r="60" spans="2:11" x14ac:dyDescent="0.25">
      <c r="B60" s="53">
        <v>40</v>
      </c>
      <c r="C60" s="383"/>
      <c r="D60" s="383"/>
      <c r="E60" s="384"/>
      <c r="F60" s="388"/>
      <c r="G60" s="388"/>
      <c r="H60" s="388"/>
      <c r="I60" s="385"/>
      <c r="J60" s="383"/>
      <c r="K60" s="384"/>
    </row>
    <row r="61" spans="2:11" ht="16.5" thickBot="1" x14ac:dyDescent="0.3">
      <c r="B61" s="53">
        <v>41</v>
      </c>
      <c r="C61" s="55"/>
      <c r="D61" s="55"/>
      <c r="E61" s="56"/>
      <c r="F61" s="395"/>
      <c r="G61" s="395"/>
      <c r="H61" s="395"/>
      <c r="I61" s="59"/>
      <c r="J61" s="55"/>
      <c r="K61" s="56"/>
    </row>
    <row r="62" spans="2:11" x14ac:dyDescent="0.25">
      <c r="H62" s="396"/>
    </row>
    <row r="63" spans="2:11" ht="15.75" customHeight="1" x14ac:dyDescent="0.25">
      <c r="B63" s="594" t="s">
        <v>578</v>
      </c>
      <c r="C63" s="594"/>
      <c r="D63" s="594"/>
      <c r="E63" s="594"/>
      <c r="F63" s="594"/>
      <c r="G63" s="594"/>
      <c r="H63" s="594"/>
      <c r="I63" s="8"/>
    </row>
    <row r="64" spans="2:11" x14ac:dyDescent="0.25">
      <c r="B64" s="8"/>
      <c r="C64" s="8"/>
      <c r="D64" s="8"/>
      <c r="E64" s="8"/>
      <c r="G64" s="8"/>
    </row>
    <row r="65" spans="2:5" x14ac:dyDescent="0.25">
      <c r="B65" s="8"/>
      <c r="C65" s="8"/>
      <c r="E65" s="8"/>
    </row>
  </sheetData>
  <mergeCells count="14">
    <mergeCell ref="B63:H63"/>
    <mergeCell ref="B18:B20"/>
    <mergeCell ref="C18:E18"/>
    <mergeCell ref="F18:H18"/>
    <mergeCell ref="I18:K18"/>
    <mergeCell ref="C8:C9"/>
    <mergeCell ref="E8:E9"/>
    <mergeCell ref="N2:O2"/>
    <mergeCell ref="B8:B9"/>
    <mergeCell ref="F8:F9"/>
    <mergeCell ref="G8:H8"/>
    <mergeCell ref="I8:I9"/>
    <mergeCell ref="D8:D9"/>
    <mergeCell ref="B5:I5"/>
  </mergeCells>
  <phoneticPr fontId="3" type="noConversion"/>
  <pageMargins left="0.25" right="0.25" top="0.75" bottom="0.75" header="0.3" footer="0.3"/>
  <pageSetup paperSize="9" scale="46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M58"/>
  <sheetViews>
    <sheetView showGridLines="0" topLeftCell="A13" workbookViewId="0">
      <selection activeCell="N15" sqref="N15"/>
    </sheetView>
  </sheetViews>
  <sheetFormatPr defaultRowHeight="15.75" x14ac:dyDescent="0.25"/>
  <cols>
    <col min="1" max="1" width="5.42578125" style="8" customWidth="1"/>
    <col min="2" max="2" width="12.7109375" style="8" customWidth="1"/>
    <col min="3" max="4" width="15.7109375" style="8" customWidth="1"/>
    <col min="5" max="5" width="20.85546875" style="8" customWidth="1"/>
    <col min="6" max="7" width="15.7109375" style="8" customWidth="1"/>
    <col min="8" max="8" width="17.140625" style="8" customWidth="1"/>
    <col min="9" max="9" width="8.7109375" style="8" customWidth="1"/>
    <col min="10" max="10" width="17.7109375" style="8" customWidth="1"/>
    <col min="11" max="11" width="8.7109375" style="8" customWidth="1"/>
    <col min="12" max="12" width="17.7109375" style="8" customWidth="1"/>
    <col min="13" max="13" width="47.85546875" style="8" customWidth="1"/>
    <col min="14" max="14" width="18.42578125" style="8" customWidth="1"/>
    <col min="15" max="259" width="9.140625" style="8"/>
    <col min="260" max="260" width="5.42578125" style="8" customWidth="1"/>
    <col min="261" max="261" width="18" style="8" bestFit="1" customWidth="1"/>
    <col min="262" max="262" width="18" style="8" customWidth="1"/>
    <col min="263" max="263" width="17.42578125" style="8" customWidth="1"/>
    <col min="264" max="264" width="17.5703125" style="8" bestFit="1" customWidth="1"/>
    <col min="265" max="265" width="19.42578125" style="8" customWidth="1"/>
    <col min="266" max="266" width="15.85546875" style="8" customWidth="1"/>
    <col min="267" max="267" width="17.85546875" style="8" customWidth="1"/>
    <col min="268" max="268" width="22.140625" style="8" customWidth="1"/>
    <col min="269" max="269" width="15.42578125" style="8" bestFit="1" customWidth="1"/>
    <col min="270" max="270" width="18.42578125" style="8" customWidth="1"/>
    <col min="271" max="515" width="9.140625" style="8"/>
    <col min="516" max="516" width="5.42578125" style="8" customWidth="1"/>
    <col min="517" max="517" width="18" style="8" bestFit="1" customWidth="1"/>
    <col min="518" max="518" width="18" style="8" customWidth="1"/>
    <col min="519" max="519" width="17.42578125" style="8" customWidth="1"/>
    <col min="520" max="520" width="17.5703125" style="8" bestFit="1" customWidth="1"/>
    <col min="521" max="521" width="19.42578125" style="8" customWidth="1"/>
    <col min="522" max="522" width="15.85546875" style="8" customWidth="1"/>
    <col min="523" max="523" width="17.85546875" style="8" customWidth="1"/>
    <col min="524" max="524" width="22.140625" style="8" customWidth="1"/>
    <col min="525" max="525" width="15.42578125" style="8" bestFit="1" customWidth="1"/>
    <col min="526" max="526" width="18.42578125" style="8" customWidth="1"/>
    <col min="527" max="771" width="9.140625" style="8"/>
    <col min="772" max="772" width="5.42578125" style="8" customWidth="1"/>
    <col min="773" max="773" width="18" style="8" bestFit="1" customWidth="1"/>
    <col min="774" max="774" width="18" style="8" customWidth="1"/>
    <col min="775" max="775" width="17.42578125" style="8" customWidth="1"/>
    <col min="776" max="776" width="17.5703125" style="8" bestFit="1" customWidth="1"/>
    <col min="777" max="777" width="19.42578125" style="8" customWidth="1"/>
    <col min="778" max="778" width="15.85546875" style="8" customWidth="1"/>
    <col min="779" max="779" width="17.85546875" style="8" customWidth="1"/>
    <col min="780" max="780" width="22.140625" style="8" customWidth="1"/>
    <col min="781" max="781" width="15.42578125" style="8" bestFit="1" customWidth="1"/>
    <col min="782" max="782" width="18.42578125" style="8" customWidth="1"/>
    <col min="783" max="1027" width="9.140625" style="8"/>
    <col min="1028" max="1028" width="5.42578125" style="8" customWidth="1"/>
    <col min="1029" max="1029" width="18" style="8" bestFit="1" customWidth="1"/>
    <col min="1030" max="1030" width="18" style="8" customWidth="1"/>
    <col min="1031" max="1031" width="17.42578125" style="8" customWidth="1"/>
    <col min="1032" max="1032" width="17.5703125" style="8" bestFit="1" customWidth="1"/>
    <col min="1033" max="1033" width="19.42578125" style="8" customWidth="1"/>
    <col min="1034" max="1034" width="15.85546875" style="8" customWidth="1"/>
    <col min="1035" max="1035" width="17.85546875" style="8" customWidth="1"/>
    <col min="1036" max="1036" width="22.140625" style="8" customWidth="1"/>
    <col min="1037" max="1037" width="15.42578125" style="8" bestFit="1" customWidth="1"/>
    <col min="1038" max="1038" width="18.42578125" style="8" customWidth="1"/>
    <col min="1039" max="1283" width="9.140625" style="8"/>
    <col min="1284" max="1284" width="5.42578125" style="8" customWidth="1"/>
    <col min="1285" max="1285" width="18" style="8" bestFit="1" customWidth="1"/>
    <col min="1286" max="1286" width="18" style="8" customWidth="1"/>
    <col min="1287" max="1287" width="17.42578125" style="8" customWidth="1"/>
    <col min="1288" max="1288" width="17.5703125" style="8" bestFit="1" customWidth="1"/>
    <col min="1289" max="1289" width="19.42578125" style="8" customWidth="1"/>
    <col min="1290" max="1290" width="15.85546875" style="8" customWidth="1"/>
    <col min="1291" max="1291" width="17.85546875" style="8" customWidth="1"/>
    <col min="1292" max="1292" width="22.140625" style="8" customWidth="1"/>
    <col min="1293" max="1293" width="15.42578125" style="8" bestFit="1" customWidth="1"/>
    <col min="1294" max="1294" width="18.42578125" style="8" customWidth="1"/>
    <col min="1295" max="1539" width="9.140625" style="8"/>
    <col min="1540" max="1540" width="5.42578125" style="8" customWidth="1"/>
    <col min="1541" max="1541" width="18" style="8" bestFit="1" customWidth="1"/>
    <col min="1542" max="1542" width="18" style="8" customWidth="1"/>
    <col min="1543" max="1543" width="17.42578125" style="8" customWidth="1"/>
    <col min="1544" max="1544" width="17.5703125" style="8" bestFit="1" customWidth="1"/>
    <col min="1545" max="1545" width="19.42578125" style="8" customWidth="1"/>
    <col min="1546" max="1546" width="15.85546875" style="8" customWidth="1"/>
    <col min="1547" max="1547" width="17.85546875" style="8" customWidth="1"/>
    <col min="1548" max="1548" width="22.140625" style="8" customWidth="1"/>
    <col min="1549" max="1549" width="15.42578125" style="8" bestFit="1" customWidth="1"/>
    <col min="1550" max="1550" width="18.42578125" style="8" customWidth="1"/>
    <col min="1551" max="1795" width="9.140625" style="8"/>
    <col min="1796" max="1796" width="5.42578125" style="8" customWidth="1"/>
    <col min="1797" max="1797" width="18" style="8" bestFit="1" customWidth="1"/>
    <col min="1798" max="1798" width="18" style="8" customWidth="1"/>
    <col min="1799" max="1799" width="17.42578125" style="8" customWidth="1"/>
    <col min="1800" max="1800" width="17.5703125" style="8" bestFit="1" customWidth="1"/>
    <col min="1801" max="1801" width="19.42578125" style="8" customWidth="1"/>
    <col min="1802" max="1802" width="15.85546875" style="8" customWidth="1"/>
    <col min="1803" max="1803" width="17.85546875" style="8" customWidth="1"/>
    <col min="1804" max="1804" width="22.140625" style="8" customWidth="1"/>
    <col min="1805" max="1805" width="15.42578125" style="8" bestFit="1" customWidth="1"/>
    <col min="1806" max="1806" width="18.42578125" style="8" customWidth="1"/>
    <col min="1807" max="2051" width="9.140625" style="8"/>
    <col min="2052" max="2052" width="5.42578125" style="8" customWidth="1"/>
    <col min="2053" max="2053" width="18" style="8" bestFit="1" customWidth="1"/>
    <col min="2054" max="2054" width="18" style="8" customWidth="1"/>
    <col min="2055" max="2055" width="17.42578125" style="8" customWidth="1"/>
    <col min="2056" max="2056" width="17.5703125" style="8" bestFit="1" customWidth="1"/>
    <col min="2057" max="2057" width="19.42578125" style="8" customWidth="1"/>
    <col min="2058" max="2058" width="15.85546875" style="8" customWidth="1"/>
    <col min="2059" max="2059" width="17.85546875" style="8" customWidth="1"/>
    <col min="2060" max="2060" width="22.140625" style="8" customWidth="1"/>
    <col min="2061" max="2061" width="15.42578125" style="8" bestFit="1" customWidth="1"/>
    <col min="2062" max="2062" width="18.42578125" style="8" customWidth="1"/>
    <col min="2063" max="2307" width="9.140625" style="8"/>
    <col min="2308" max="2308" width="5.42578125" style="8" customWidth="1"/>
    <col min="2309" max="2309" width="18" style="8" bestFit="1" customWidth="1"/>
    <col min="2310" max="2310" width="18" style="8" customWidth="1"/>
    <col min="2311" max="2311" width="17.42578125" style="8" customWidth="1"/>
    <col min="2312" max="2312" width="17.5703125" style="8" bestFit="1" customWidth="1"/>
    <col min="2313" max="2313" width="19.42578125" style="8" customWidth="1"/>
    <col min="2314" max="2314" width="15.85546875" style="8" customWidth="1"/>
    <col min="2315" max="2315" width="17.85546875" style="8" customWidth="1"/>
    <col min="2316" max="2316" width="22.140625" style="8" customWidth="1"/>
    <col min="2317" max="2317" width="15.42578125" style="8" bestFit="1" customWidth="1"/>
    <col min="2318" max="2318" width="18.42578125" style="8" customWidth="1"/>
    <col min="2319" max="2563" width="9.140625" style="8"/>
    <col min="2564" max="2564" width="5.42578125" style="8" customWidth="1"/>
    <col min="2565" max="2565" width="18" style="8" bestFit="1" customWidth="1"/>
    <col min="2566" max="2566" width="18" style="8" customWidth="1"/>
    <col min="2567" max="2567" width="17.42578125" style="8" customWidth="1"/>
    <col min="2568" max="2568" width="17.5703125" style="8" bestFit="1" customWidth="1"/>
    <col min="2569" max="2569" width="19.42578125" style="8" customWidth="1"/>
    <col min="2570" max="2570" width="15.85546875" style="8" customWidth="1"/>
    <col min="2571" max="2571" width="17.85546875" style="8" customWidth="1"/>
    <col min="2572" max="2572" width="22.140625" style="8" customWidth="1"/>
    <col min="2573" max="2573" width="15.42578125" style="8" bestFit="1" customWidth="1"/>
    <col min="2574" max="2574" width="18.42578125" style="8" customWidth="1"/>
    <col min="2575" max="2819" width="9.140625" style="8"/>
    <col min="2820" max="2820" width="5.42578125" style="8" customWidth="1"/>
    <col min="2821" max="2821" width="18" style="8" bestFit="1" customWidth="1"/>
    <col min="2822" max="2822" width="18" style="8" customWidth="1"/>
    <col min="2823" max="2823" width="17.42578125" style="8" customWidth="1"/>
    <col min="2824" max="2824" width="17.5703125" style="8" bestFit="1" customWidth="1"/>
    <col min="2825" max="2825" width="19.42578125" style="8" customWidth="1"/>
    <col min="2826" max="2826" width="15.85546875" style="8" customWidth="1"/>
    <col min="2827" max="2827" width="17.85546875" style="8" customWidth="1"/>
    <col min="2828" max="2828" width="22.140625" style="8" customWidth="1"/>
    <col min="2829" max="2829" width="15.42578125" style="8" bestFit="1" customWidth="1"/>
    <col min="2830" max="2830" width="18.42578125" style="8" customWidth="1"/>
    <col min="2831" max="3075" width="9.140625" style="8"/>
    <col min="3076" max="3076" width="5.42578125" style="8" customWidth="1"/>
    <col min="3077" max="3077" width="18" style="8" bestFit="1" customWidth="1"/>
    <col min="3078" max="3078" width="18" style="8" customWidth="1"/>
    <col min="3079" max="3079" width="17.42578125" style="8" customWidth="1"/>
    <col min="3080" max="3080" width="17.5703125" style="8" bestFit="1" customWidth="1"/>
    <col min="3081" max="3081" width="19.42578125" style="8" customWidth="1"/>
    <col min="3082" max="3082" width="15.85546875" style="8" customWidth="1"/>
    <col min="3083" max="3083" width="17.85546875" style="8" customWidth="1"/>
    <col min="3084" max="3084" width="22.140625" style="8" customWidth="1"/>
    <col min="3085" max="3085" width="15.42578125" style="8" bestFit="1" customWidth="1"/>
    <col min="3086" max="3086" width="18.42578125" style="8" customWidth="1"/>
    <col min="3087" max="3331" width="9.140625" style="8"/>
    <col min="3332" max="3332" width="5.42578125" style="8" customWidth="1"/>
    <col min="3333" max="3333" width="18" style="8" bestFit="1" customWidth="1"/>
    <col min="3334" max="3334" width="18" style="8" customWidth="1"/>
    <col min="3335" max="3335" width="17.42578125" style="8" customWidth="1"/>
    <col min="3336" max="3336" width="17.5703125" style="8" bestFit="1" customWidth="1"/>
    <col min="3337" max="3337" width="19.42578125" style="8" customWidth="1"/>
    <col min="3338" max="3338" width="15.85546875" style="8" customWidth="1"/>
    <col min="3339" max="3339" width="17.85546875" style="8" customWidth="1"/>
    <col min="3340" max="3340" width="22.140625" style="8" customWidth="1"/>
    <col min="3341" max="3341" width="15.42578125" style="8" bestFit="1" customWidth="1"/>
    <col min="3342" max="3342" width="18.42578125" style="8" customWidth="1"/>
    <col min="3343" max="3587" width="9.140625" style="8"/>
    <col min="3588" max="3588" width="5.42578125" style="8" customWidth="1"/>
    <col min="3589" max="3589" width="18" style="8" bestFit="1" customWidth="1"/>
    <col min="3590" max="3590" width="18" style="8" customWidth="1"/>
    <col min="3591" max="3591" width="17.42578125" style="8" customWidth="1"/>
    <col min="3592" max="3592" width="17.5703125" style="8" bestFit="1" customWidth="1"/>
    <col min="3593" max="3593" width="19.42578125" style="8" customWidth="1"/>
    <col min="3594" max="3594" width="15.85546875" style="8" customWidth="1"/>
    <col min="3595" max="3595" width="17.85546875" style="8" customWidth="1"/>
    <col min="3596" max="3596" width="22.140625" style="8" customWidth="1"/>
    <col min="3597" max="3597" width="15.42578125" style="8" bestFit="1" customWidth="1"/>
    <col min="3598" max="3598" width="18.42578125" style="8" customWidth="1"/>
    <col min="3599" max="3843" width="9.140625" style="8"/>
    <col min="3844" max="3844" width="5.42578125" style="8" customWidth="1"/>
    <col min="3845" max="3845" width="18" style="8" bestFit="1" customWidth="1"/>
    <col min="3846" max="3846" width="18" style="8" customWidth="1"/>
    <col min="3847" max="3847" width="17.42578125" style="8" customWidth="1"/>
    <col min="3848" max="3848" width="17.5703125" style="8" bestFit="1" customWidth="1"/>
    <col min="3849" max="3849" width="19.42578125" style="8" customWidth="1"/>
    <col min="3850" max="3850" width="15.85546875" style="8" customWidth="1"/>
    <col min="3851" max="3851" width="17.85546875" style="8" customWidth="1"/>
    <col min="3852" max="3852" width="22.140625" style="8" customWidth="1"/>
    <col min="3853" max="3853" width="15.42578125" style="8" bestFit="1" customWidth="1"/>
    <col min="3854" max="3854" width="18.42578125" style="8" customWidth="1"/>
    <col min="3855" max="4099" width="9.140625" style="8"/>
    <col min="4100" max="4100" width="5.42578125" style="8" customWidth="1"/>
    <col min="4101" max="4101" width="18" style="8" bestFit="1" customWidth="1"/>
    <col min="4102" max="4102" width="18" style="8" customWidth="1"/>
    <col min="4103" max="4103" width="17.42578125" style="8" customWidth="1"/>
    <col min="4104" max="4104" width="17.5703125" style="8" bestFit="1" customWidth="1"/>
    <col min="4105" max="4105" width="19.42578125" style="8" customWidth="1"/>
    <col min="4106" max="4106" width="15.85546875" style="8" customWidth="1"/>
    <col min="4107" max="4107" width="17.85546875" style="8" customWidth="1"/>
    <col min="4108" max="4108" width="22.140625" style="8" customWidth="1"/>
    <col min="4109" max="4109" width="15.42578125" style="8" bestFit="1" customWidth="1"/>
    <col min="4110" max="4110" width="18.42578125" style="8" customWidth="1"/>
    <col min="4111" max="4355" width="9.140625" style="8"/>
    <col min="4356" max="4356" width="5.42578125" style="8" customWidth="1"/>
    <col min="4357" max="4357" width="18" style="8" bestFit="1" customWidth="1"/>
    <col min="4358" max="4358" width="18" style="8" customWidth="1"/>
    <col min="4359" max="4359" width="17.42578125" style="8" customWidth="1"/>
    <col min="4360" max="4360" width="17.5703125" style="8" bestFit="1" customWidth="1"/>
    <col min="4361" max="4361" width="19.42578125" style="8" customWidth="1"/>
    <col min="4362" max="4362" width="15.85546875" style="8" customWidth="1"/>
    <col min="4363" max="4363" width="17.85546875" style="8" customWidth="1"/>
    <col min="4364" max="4364" width="22.140625" style="8" customWidth="1"/>
    <col min="4365" max="4365" width="15.42578125" style="8" bestFit="1" customWidth="1"/>
    <col min="4366" max="4366" width="18.42578125" style="8" customWidth="1"/>
    <col min="4367" max="4611" width="9.140625" style="8"/>
    <col min="4612" max="4612" width="5.42578125" style="8" customWidth="1"/>
    <col min="4613" max="4613" width="18" style="8" bestFit="1" customWidth="1"/>
    <col min="4614" max="4614" width="18" style="8" customWidth="1"/>
    <col min="4615" max="4615" width="17.42578125" style="8" customWidth="1"/>
    <col min="4616" max="4616" width="17.5703125" style="8" bestFit="1" customWidth="1"/>
    <col min="4617" max="4617" width="19.42578125" style="8" customWidth="1"/>
    <col min="4618" max="4618" width="15.85546875" style="8" customWidth="1"/>
    <col min="4619" max="4619" width="17.85546875" style="8" customWidth="1"/>
    <col min="4620" max="4620" width="22.140625" style="8" customWidth="1"/>
    <col min="4621" max="4621" width="15.42578125" style="8" bestFit="1" customWidth="1"/>
    <col min="4622" max="4622" width="18.42578125" style="8" customWidth="1"/>
    <col min="4623" max="4867" width="9.140625" style="8"/>
    <col min="4868" max="4868" width="5.42578125" style="8" customWidth="1"/>
    <col min="4869" max="4869" width="18" style="8" bestFit="1" customWidth="1"/>
    <col min="4870" max="4870" width="18" style="8" customWidth="1"/>
    <col min="4871" max="4871" width="17.42578125" style="8" customWidth="1"/>
    <col min="4872" max="4872" width="17.5703125" style="8" bestFit="1" customWidth="1"/>
    <col min="4873" max="4873" width="19.42578125" style="8" customWidth="1"/>
    <col min="4874" max="4874" width="15.85546875" style="8" customWidth="1"/>
    <col min="4875" max="4875" width="17.85546875" style="8" customWidth="1"/>
    <col min="4876" max="4876" width="22.140625" style="8" customWidth="1"/>
    <col min="4877" max="4877" width="15.42578125" style="8" bestFit="1" customWidth="1"/>
    <col min="4878" max="4878" width="18.42578125" style="8" customWidth="1"/>
    <col min="4879" max="5123" width="9.140625" style="8"/>
    <col min="5124" max="5124" width="5.42578125" style="8" customWidth="1"/>
    <col min="5125" max="5125" width="18" style="8" bestFit="1" customWidth="1"/>
    <col min="5126" max="5126" width="18" style="8" customWidth="1"/>
    <col min="5127" max="5127" width="17.42578125" style="8" customWidth="1"/>
    <col min="5128" max="5128" width="17.5703125" style="8" bestFit="1" customWidth="1"/>
    <col min="5129" max="5129" width="19.42578125" style="8" customWidth="1"/>
    <col min="5130" max="5130" width="15.85546875" style="8" customWidth="1"/>
    <col min="5131" max="5131" width="17.85546875" style="8" customWidth="1"/>
    <col min="5132" max="5132" width="22.140625" style="8" customWidth="1"/>
    <col min="5133" max="5133" width="15.42578125" style="8" bestFit="1" customWidth="1"/>
    <col min="5134" max="5134" width="18.42578125" style="8" customWidth="1"/>
    <col min="5135" max="5379" width="9.140625" style="8"/>
    <col min="5380" max="5380" width="5.42578125" style="8" customWidth="1"/>
    <col min="5381" max="5381" width="18" style="8" bestFit="1" customWidth="1"/>
    <col min="5382" max="5382" width="18" style="8" customWidth="1"/>
    <col min="5383" max="5383" width="17.42578125" style="8" customWidth="1"/>
    <col min="5384" max="5384" width="17.5703125" style="8" bestFit="1" customWidth="1"/>
    <col min="5385" max="5385" width="19.42578125" style="8" customWidth="1"/>
    <col min="5386" max="5386" width="15.85546875" style="8" customWidth="1"/>
    <col min="5387" max="5387" width="17.85546875" style="8" customWidth="1"/>
    <col min="5388" max="5388" width="22.140625" style="8" customWidth="1"/>
    <col min="5389" max="5389" width="15.42578125" style="8" bestFit="1" customWidth="1"/>
    <col min="5390" max="5390" width="18.42578125" style="8" customWidth="1"/>
    <col min="5391" max="5635" width="9.140625" style="8"/>
    <col min="5636" max="5636" width="5.42578125" style="8" customWidth="1"/>
    <col min="5637" max="5637" width="18" style="8" bestFit="1" customWidth="1"/>
    <col min="5638" max="5638" width="18" style="8" customWidth="1"/>
    <col min="5639" max="5639" width="17.42578125" style="8" customWidth="1"/>
    <col min="5640" max="5640" width="17.5703125" style="8" bestFit="1" customWidth="1"/>
    <col min="5641" max="5641" width="19.42578125" style="8" customWidth="1"/>
    <col min="5642" max="5642" width="15.85546875" style="8" customWidth="1"/>
    <col min="5643" max="5643" width="17.85546875" style="8" customWidth="1"/>
    <col min="5644" max="5644" width="22.140625" style="8" customWidth="1"/>
    <col min="5645" max="5645" width="15.42578125" style="8" bestFit="1" customWidth="1"/>
    <col min="5646" max="5646" width="18.42578125" style="8" customWidth="1"/>
    <col min="5647" max="5891" width="9.140625" style="8"/>
    <col min="5892" max="5892" width="5.42578125" style="8" customWidth="1"/>
    <col min="5893" max="5893" width="18" style="8" bestFit="1" customWidth="1"/>
    <col min="5894" max="5894" width="18" style="8" customWidth="1"/>
    <col min="5895" max="5895" width="17.42578125" style="8" customWidth="1"/>
    <col min="5896" max="5896" width="17.5703125" style="8" bestFit="1" customWidth="1"/>
    <col min="5897" max="5897" width="19.42578125" style="8" customWidth="1"/>
    <col min="5898" max="5898" width="15.85546875" style="8" customWidth="1"/>
    <col min="5899" max="5899" width="17.85546875" style="8" customWidth="1"/>
    <col min="5900" max="5900" width="22.140625" style="8" customWidth="1"/>
    <col min="5901" max="5901" width="15.42578125" style="8" bestFit="1" customWidth="1"/>
    <col min="5902" max="5902" width="18.42578125" style="8" customWidth="1"/>
    <col min="5903" max="6147" width="9.140625" style="8"/>
    <col min="6148" max="6148" width="5.42578125" style="8" customWidth="1"/>
    <col min="6149" max="6149" width="18" style="8" bestFit="1" customWidth="1"/>
    <col min="6150" max="6150" width="18" style="8" customWidth="1"/>
    <col min="6151" max="6151" width="17.42578125" style="8" customWidth="1"/>
    <col min="6152" max="6152" width="17.5703125" style="8" bestFit="1" customWidth="1"/>
    <col min="6153" max="6153" width="19.42578125" style="8" customWidth="1"/>
    <col min="6154" max="6154" width="15.85546875" style="8" customWidth="1"/>
    <col min="6155" max="6155" width="17.85546875" style="8" customWidth="1"/>
    <col min="6156" max="6156" width="22.140625" style="8" customWidth="1"/>
    <col min="6157" max="6157" width="15.42578125" style="8" bestFit="1" customWidth="1"/>
    <col min="6158" max="6158" width="18.42578125" style="8" customWidth="1"/>
    <col min="6159" max="6403" width="9.140625" style="8"/>
    <col min="6404" max="6404" width="5.42578125" style="8" customWidth="1"/>
    <col min="6405" max="6405" width="18" style="8" bestFit="1" customWidth="1"/>
    <col min="6406" max="6406" width="18" style="8" customWidth="1"/>
    <col min="6407" max="6407" width="17.42578125" style="8" customWidth="1"/>
    <col min="6408" max="6408" width="17.5703125" style="8" bestFit="1" customWidth="1"/>
    <col min="6409" max="6409" width="19.42578125" style="8" customWidth="1"/>
    <col min="6410" max="6410" width="15.85546875" style="8" customWidth="1"/>
    <col min="6411" max="6411" width="17.85546875" style="8" customWidth="1"/>
    <col min="6412" max="6412" width="22.140625" style="8" customWidth="1"/>
    <col min="6413" max="6413" width="15.42578125" style="8" bestFit="1" customWidth="1"/>
    <col min="6414" max="6414" width="18.42578125" style="8" customWidth="1"/>
    <col min="6415" max="6659" width="9.140625" style="8"/>
    <col min="6660" max="6660" width="5.42578125" style="8" customWidth="1"/>
    <col min="6661" max="6661" width="18" style="8" bestFit="1" customWidth="1"/>
    <col min="6662" max="6662" width="18" style="8" customWidth="1"/>
    <col min="6663" max="6663" width="17.42578125" style="8" customWidth="1"/>
    <col min="6664" max="6664" width="17.5703125" style="8" bestFit="1" customWidth="1"/>
    <col min="6665" max="6665" width="19.42578125" style="8" customWidth="1"/>
    <col min="6666" max="6666" width="15.85546875" style="8" customWidth="1"/>
    <col min="6667" max="6667" width="17.85546875" style="8" customWidth="1"/>
    <col min="6668" max="6668" width="22.140625" style="8" customWidth="1"/>
    <col min="6669" max="6669" width="15.42578125" style="8" bestFit="1" customWidth="1"/>
    <col min="6670" max="6670" width="18.42578125" style="8" customWidth="1"/>
    <col min="6671" max="6915" width="9.140625" style="8"/>
    <col min="6916" max="6916" width="5.42578125" style="8" customWidth="1"/>
    <col min="6917" max="6917" width="18" style="8" bestFit="1" customWidth="1"/>
    <col min="6918" max="6918" width="18" style="8" customWidth="1"/>
    <col min="6919" max="6919" width="17.42578125" style="8" customWidth="1"/>
    <col min="6920" max="6920" width="17.5703125" style="8" bestFit="1" customWidth="1"/>
    <col min="6921" max="6921" width="19.42578125" style="8" customWidth="1"/>
    <col min="6922" max="6922" width="15.85546875" style="8" customWidth="1"/>
    <col min="6923" max="6923" width="17.85546875" style="8" customWidth="1"/>
    <col min="6924" max="6924" width="22.140625" style="8" customWidth="1"/>
    <col min="6925" max="6925" width="15.42578125" style="8" bestFit="1" customWidth="1"/>
    <col min="6926" max="6926" width="18.42578125" style="8" customWidth="1"/>
    <col min="6927" max="7171" width="9.140625" style="8"/>
    <col min="7172" max="7172" width="5.42578125" style="8" customWidth="1"/>
    <col min="7173" max="7173" width="18" style="8" bestFit="1" customWidth="1"/>
    <col min="7174" max="7174" width="18" style="8" customWidth="1"/>
    <col min="7175" max="7175" width="17.42578125" style="8" customWidth="1"/>
    <col min="7176" max="7176" width="17.5703125" style="8" bestFit="1" customWidth="1"/>
    <col min="7177" max="7177" width="19.42578125" style="8" customWidth="1"/>
    <col min="7178" max="7178" width="15.85546875" style="8" customWidth="1"/>
    <col min="7179" max="7179" width="17.85546875" style="8" customWidth="1"/>
    <col min="7180" max="7180" width="22.140625" style="8" customWidth="1"/>
    <col min="7181" max="7181" width="15.42578125" style="8" bestFit="1" customWidth="1"/>
    <col min="7182" max="7182" width="18.42578125" style="8" customWidth="1"/>
    <col min="7183" max="7427" width="9.140625" style="8"/>
    <col min="7428" max="7428" width="5.42578125" style="8" customWidth="1"/>
    <col min="7429" max="7429" width="18" style="8" bestFit="1" customWidth="1"/>
    <col min="7430" max="7430" width="18" style="8" customWidth="1"/>
    <col min="7431" max="7431" width="17.42578125" style="8" customWidth="1"/>
    <col min="7432" max="7432" width="17.5703125" style="8" bestFit="1" customWidth="1"/>
    <col min="7433" max="7433" width="19.42578125" style="8" customWidth="1"/>
    <col min="7434" max="7434" width="15.85546875" style="8" customWidth="1"/>
    <col min="7435" max="7435" width="17.85546875" style="8" customWidth="1"/>
    <col min="7436" max="7436" width="22.140625" style="8" customWidth="1"/>
    <col min="7437" max="7437" width="15.42578125" style="8" bestFit="1" customWidth="1"/>
    <col min="7438" max="7438" width="18.42578125" style="8" customWidth="1"/>
    <col min="7439" max="7683" width="9.140625" style="8"/>
    <col min="7684" max="7684" width="5.42578125" style="8" customWidth="1"/>
    <col min="7685" max="7685" width="18" style="8" bestFit="1" customWidth="1"/>
    <col min="7686" max="7686" width="18" style="8" customWidth="1"/>
    <col min="7687" max="7687" width="17.42578125" style="8" customWidth="1"/>
    <col min="7688" max="7688" width="17.5703125" style="8" bestFit="1" customWidth="1"/>
    <col min="7689" max="7689" width="19.42578125" style="8" customWidth="1"/>
    <col min="7690" max="7690" width="15.85546875" style="8" customWidth="1"/>
    <col min="7691" max="7691" width="17.85546875" style="8" customWidth="1"/>
    <col min="7692" max="7692" width="22.140625" style="8" customWidth="1"/>
    <col min="7693" max="7693" width="15.42578125" style="8" bestFit="1" customWidth="1"/>
    <col min="7694" max="7694" width="18.42578125" style="8" customWidth="1"/>
    <col min="7695" max="7939" width="9.140625" style="8"/>
    <col min="7940" max="7940" width="5.42578125" style="8" customWidth="1"/>
    <col min="7941" max="7941" width="18" style="8" bestFit="1" customWidth="1"/>
    <col min="7942" max="7942" width="18" style="8" customWidth="1"/>
    <col min="7943" max="7943" width="17.42578125" style="8" customWidth="1"/>
    <col min="7944" max="7944" width="17.5703125" style="8" bestFit="1" customWidth="1"/>
    <col min="7945" max="7945" width="19.42578125" style="8" customWidth="1"/>
    <col min="7946" max="7946" width="15.85546875" style="8" customWidth="1"/>
    <col min="7947" max="7947" width="17.85546875" style="8" customWidth="1"/>
    <col min="7948" max="7948" width="22.140625" style="8" customWidth="1"/>
    <col min="7949" max="7949" width="15.42578125" style="8" bestFit="1" customWidth="1"/>
    <col min="7950" max="7950" width="18.42578125" style="8" customWidth="1"/>
    <col min="7951" max="8195" width="9.140625" style="8"/>
    <col min="8196" max="8196" width="5.42578125" style="8" customWidth="1"/>
    <col min="8197" max="8197" width="18" style="8" bestFit="1" customWidth="1"/>
    <col min="8198" max="8198" width="18" style="8" customWidth="1"/>
    <col min="8199" max="8199" width="17.42578125" style="8" customWidth="1"/>
    <col min="8200" max="8200" width="17.5703125" style="8" bestFit="1" customWidth="1"/>
    <col min="8201" max="8201" width="19.42578125" style="8" customWidth="1"/>
    <col min="8202" max="8202" width="15.85546875" style="8" customWidth="1"/>
    <col min="8203" max="8203" width="17.85546875" style="8" customWidth="1"/>
    <col min="8204" max="8204" width="22.140625" style="8" customWidth="1"/>
    <col min="8205" max="8205" width="15.42578125" style="8" bestFit="1" customWidth="1"/>
    <col min="8206" max="8206" width="18.42578125" style="8" customWidth="1"/>
    <col min="8207" max="8451" width="9.140625" style="8"/>
    <col min="8452" max="8452" width="5.42578125" style="8" customWidth="1"/>
    <col min="8453" max="8453" width="18" style="8" bestFit="1" customWidth="1"/>
    <col min="8454" max="8454" width="18" style="8" customWidth="1"/>
    <col min="8455" max="8455" width="17.42578125" style="8" customWidth="1"/>
    <col min="8456" max="8456" width="17.5703125" style="8" bestFit="1" customWidth="1"/>
    <col min="8457" max="8457" width="19.42578125" style="8" customWidth="1"/>
    <col min="8458" max="8458" width="15.85546875" style="8" customWidth="1"/>
    <col min="8459" max="8459" width="17.85546875" style="8" customWidth="1"/>
    <col min="8460" max="8460" width="22.140625" style="8" customWidth="1"/>
    <col min="8461" max="8461" width="15.42578125" style="8" bestFit="1" customWidth="1"/>
    <col min="8462" max="8462" width="18.42578125" style="8" customWidth="1"/>
    <col min="8463" max="8707" width="9.140625" style="8"/>
    <col min="8708" max="8708" width="5.42578125" style="8" customWidth="1"/>
    <col min="8709" max="8709" width="18" style="8" bestFit="1" customWidth="1"/>
    <col min="8710" max="8710" width="18" style="8" customWidth="1"/>
    <col min="8711" max="8711" width="17.42578125" style="8" customWidth="1"/>
    <col min="8712" max="8712" width="17.5703125" style="8" bestFit="1" customWidth="1"/>
    <col min="8713" max="8713" width="19.42578125" style="8" customWidth="1"/>
    <col min="8714" max="8714" width="15.85546875" style="8" customWidth="1"/>
    <col min="8715" max="8715" width="17.85546875" style="8" customWidth="1"/>
    <col min="8716" max="8716" width="22.140625" style="8" customWidth="1"/>
    <col min="8717" max="8717" width="15.42578125" style="8" bestFit="1" customWidth="1"/>
    <col min="8718" max="8718" width="18.42578125" style="8" customWidth="1"/>
    <col min="8719" max="8963" width="9.140625" style="8"/>
    <col min="8964" max="8964" width="5.42578125" style="8" customWidth="1"/>
    <col min="8965" max="8965" width="18" style="8" bestFit="1" customWidth="1"/>
    <col min="8966" max="8966" width="18" style="8" customWidth="1"/>
    <col min="8967" max="8967" width="17.42578125" style="8" customWidth="1"/>
    <col min="8968" max="8968" width="17.5703125" style="8" bestFit="1" customWidth="1"/>
    <col min="8969" max="8969" width="19.42578125" style="8" customWidth="1"/>
    <col min="8970" max="8970" width="15.85546875" style="8" customWidth="1"/>
    <col min="8971" max="8971" width="17.85546875" style="8" customWidth="1"/>
    <col min="8972" max="8972" width="22.140625" style="8" customWidth="1"/>
    <col min="8973" max="8973" width="15.42578125" style="8" bestFit="1" customWidth="1"/>
    <col min="8974" max="8974" width="18.42578125" style="8" customWidth="1"/>
    <col min="8975" max="9219" width="9.140625" style="8"/>
    <col min="9220" max="9220" width="5.42578125" style="8" customWidth="1"/>
    <col min="9221" max="9221" width="18" style="8" bestFit="1" customWidth="1"/>
    <col min="9222" max="9222" width="18" style="8" customWidth="1"/>
    <col min="9223" max="9223" width="17.42578125" style="8" customWidth="1"/>
    <col min="9224" max="9224" width="17.5703125" style="8" bestFit="1" customWidth="1"/>
    <col min="9225" max="9225" width="19.42578125" style="8" customWidth="1"/>
    <col min="9226" max="9226" width="15.85546875" style="8" customWidth="1"/>
    <col min="9227" max="9227" width="17.85546875" style="8" customWidth="1"/>
    <col min="9228" max="9228" width="22.140625" style="8" customWidth="1"/>
    <col min="9229" max="9229" width="15.42578125" style="8" bestFit="1" customWidth="1"/>
    <col min="9230" max="9230" width="18.42578125" style="8" customWidth="1"/>
    <col min="9231" max="9475" width="9.140625" style="8"/>
    <col min="9476" max="9476" width="5.42578125" style="8" customWidth="1"/>
    <col min="9477" max="9477" width="18" style="8" bestFit="1" customWidth="1"/>
    <col min="9478" max="9478" width="18" style="8" customWidth="1"/>
    <col min="9479" max="9479" width="17.42578125" style="8" customWidth="1"/>
    <col min="9480" max="9480" width="17.5703125" style="8" bestFit="1" customWidth="1"/>
    <col min="9481" max="9481" width="19.42578125" style="8" customWidth="1"/>
    <col min="9482" max="9482" width="15.85546875" style="8" customWidth="1"/>
    <col min="9483" max="9483" width="17.85546875" style="8" customWidth="1"/>
    <col min="9484" max="9484" width="22.140625" style="8" customWidth="1"/>
    <col min="9485" max="9485" width="15.42578125" style="8" bestFit="1" customWidth="1"/>
    <col min="9486" max="9486" width="18.42578125" style="8" customWidth="1"/>
    <col min="9487" max="9731" width="9.140625" style="8"/>
    <col min="9732" max="9732" width="5.42578125" style="8" customWidth="1"/>
    <col min="9733" max="9733" width="18" style="8" bestFit="1" customWidth="1"/>
    <col min="9734" max="9734" width="18" style="8" customWidth="1"/>
    <col min="9735" max="9735" width="17.42578125" style="8" customWidth="1"/>
    <col min="9736" max="9736" width="17.5703125" style="8" bestFit="1" customWidth="1"/>
    <col min="9737" max="9737" width="19.42578125" style="8" customWidth="1"/>
    <col min="9738" max="9738" width="15.85546875" style="8" customWidth="1"/>
    <col min="9739" max="9739" width="17.85546875" style="8" customWidth="1"/>
    <col min="9740" max="9740" width="22.140625" style="8" customWidth="1"/>
    <col min="9741" max="9741" width="15.42578125" style="8" bestFit="1" customWidth="1"/>
    <col min="9742" max="9742" width="18.42578125" style="8" customWidth="1"/>
    <col min="9743" max="9987" width="9.140625" style="8"/>
    <col min="9988" max="9988" width="5.42578125" style="8" customWidth="1"/>
    <col min="9989" max="9989" width="18" style="8" bestFit="1" customWidth="1"/>
    <col min="9990" max="9990" width="18" style="8" customWidth="1"/>
    <col min="9991" max="9991" width="17.42578125" style="8" customWidth="1"/>
    <col min="9992" max="9992" width="17.5703125" style="8" bestFit="1" customWidth="1"/>
    <col min="9993" max="9993" width="19.42578125" style="8" customWidth="1"/>
    <col min="9994" max="9994" width="15.85546875" style="8" customWidth="1"/>
    <col min="9995" max="9995" width="17.85546875" style="8" customWidth="1"/>
    <col min="9996" max="9996" width="22.140625" style="8" customWidth="1"/>
    <col min="9997" max="9997" width="15.42578125" style="8" bestFit="1" customWidth="1"/>
    <col min="9998" max="9998" width="18.42578125" style="8" customWidth="1"/>
    <col min="9999" max="10243" width="9.140625" style="8"/>
    <col min="10244" max="10244" width="5.42578125" style="8" customWidth="1"/>
    <col min="10245" max="10245" width="18" style="8" bestFit="1" customWidth="1"/>
    <col min="10246" max="10246" width="18" style="8" customWidth="1"/>
    <col min="10247" max="10247" width="17.42578125" style="8" customWidth="1"/>
    <col min="10248" max="10248" width="17.5703125" style="8" bestFit="1" customWidth="1"/>
    <col min="10249" max="10249" width="19.42578125" style="8" customWidth="1"/>
    <col min="10250" max="10250" width="15.85546875" style="8" customWidth="1"/>
    <col min="10251" max="10251" width="17.85546875" style="8" customWidth="1"/>
    <col min="10252" max="10252" width="22.140625" style="8" customWidth="1"/>
    <col min="10253" max="10253" width="15.42578125" style="8" bestFit="1" customWidth="1"/>
    <col min="10254" max="10254" width="18.42578125" style="8" customWidth="1"/>
    <col min="10255" max="10499" width="9.140625" style="8"/>
    <col min="10500" max="10500" width="5.42578125" style="8" customWidth="1"/>
    <col min="10501" max="10501" width="18" style="8" bestFit="1" customWidth="1"/>
    <col min="10502" max="10502" width="18" style="8" customWidth="1"/>
    <col min="10503" max="10503" width="17.42578125" style="8" customWidth="1"/>
    <col min="10504" max="10504" width="17.5703125" style="8" bestFit="1" customWidth="1"/>
    <col min="10505" max="10505" width="19.42578125" style="8" customWidth="1"/>
    <col min="10506" max="10506" width="15.85546875" style="8" customWidth="1"/>
    <col min="10507" max="10507" width="17.85546875" style="8" customWidth="1"/>
    <col min="10508" max="10508" width="22.140625" style="8" customWidth="1"/>
    <col min="10509" max="10509" width="15.42578125" style="8" bestFit="1" customWidth="1"/>
    <col min="10510" max="10510" width="18.42578125" style="8" customWidth="1"/>
    <col min="10511" max="10755" width="9.140625" style="8"/>
    <col min="10756" max="10756" width="5.42578125" style="8" customWidth="1"/>
    <col min="10757" max="10757" width="18" style="8" bestFit="1" customWidth="1"/>
    <col min="10758" max="10758" width="18" style="8" customWidth="1"/>
    <col min="10759" max="10759" width="17.42578125" style="8" customWidth="1"/>
    <col min="10760" max="10760" width="17.5703125" style="8" bestFit="1" customWidth="1"/>
    <col min="10761" max="10761" width="19.42578125" style="8" customWidth="1"/>
    <col min="10762" max="10762" width="15.85546875" style="8" customWidth="1"/>
    <col min="10763" max="10763" width="17.85546875" style="8" customWidth="1"/>
    <col min="10764" max="10764" width="22.140625" style="8" customWidth="1"/>
    <col min="10765" max="10765" width="15.42578125" style="8" bestFit="1" customWidth="1"/>
    <col min="10766" max="10766" width="18.42578125" style="8" customWidth="1"/>
    <col min="10767" max="11011" width="9.140625" style="8"/>
    <col min="11012" max="11012" width="5.42578125" style="8" customWidth="1"/>
    <col min="11013" max="11013" width="18" style="8" bestFit="1" customWidth="1"/>
    <col min="11014" max="11014" width="18" style="8" customWidth="1"/>
    <col min="11015" max="11015" width="17.42578125" style="8" customWidth="1"/>
    <col min="11016" max="11016" width="17.5703125" style="8" bestFit="1" customWidth="1"/>
    <col min="11017" max="11017" width="19.42578125" style="8" customWidth="1"/>
    <col min="11018" max="11018" width="15.85546875" style="8" customWidth="1"/>
    <col min="11019" max="11019" width="17.85546875" style="8" customWidth="1"/>
    <col min="11020" max="11020" width="22.140625" style="8" customWidth="1"/>
    <col min="11021" max="11021" width="15.42578125" style="8" bestFit="1" customWidth="1"/>
    <col min="11022" max="11022" width="18.42578125" style="8" customWidth="1"/>
    <col min="11023" max="11267" width="9.140625" style="8"/>
    <col min="11268" max="11268" width="5.42578125" style="8" customWidth="1"/>
    <col min="11269" max="11269" width="18" style="8" bestFit="1" customWidth="1"/>
    <col min="11270" max="11270" width="18" style="8" customWidth="1"/>
    <col min="11271" max="11271" width="17.42578125" style="8" customWidth="1"/>
    <col min="11272" max="11272" width="17.5703125" style="8" bestFit="1" customWidth="1"/>
    <col min="11273" max="11273" width="19.42578125" style="8" customWidth="1"/>
    <col min="11274" max="11274" width="15.85546875" style="8" customWidth="1"/>
    <col min="11275" max="11275" width="17.85546875" style="8" customWidth="1"/>
    <col min="11276" max="11276" width="22.140625" style="8" customWidth="1"/>
    <col min="11277" max="11277" width="15.42578125" style="8" bestFit="1" customWidth="1"/>
    <col min="11278" max="11278" width="18.42578125" style="8" customWidth="1"/>
    <col min="11279" max="11523" width="9.140625" style="8"/>
    <col min="11524" max="11524" width="5.42578125" style="8" customWidth="1"/>
    <col min="11525" max="11525" width="18" style="8" bestFit="1" customWidth="1"/>
    <col min="11526" max="11526" width="18" style="8" customWidth="1"/>
    <col min="11527" max="11527" width="17.42578125" style="8" customWidth="1"/>
    <col min="11528" max="11528" width="17.5703125" style="8" bestFit="1" customWidth="1"/>
    <col min="11529" max="11529" width="19.42578125" style="8" customWidth="1"/>
    <col min="11530" max="11530" width="15.85546875" style="8" customWidth="1"/>
    <col min="11531" max="11531" width="17.85546875" style="8" customWidth="1"/>
    <col min="11532" max="11532" width="22.140625" style="8" customWidth="1"/>
    <col min="11533" max="11533" width="15.42578125" style="8" bestFit="1" customWidth="1"/>
    <col min="11534" max="11534" width="18.42578125" style="8" customWidth="1"/>
    <col min="11535" max="11779" width="9.140625" style="8"/>
    <col min="11780" max="11780" width="5.42578125" style="8" customWidth="1"/>
    <col min="11781" max="11781" width="18" style="8" bestFit="1" customWidth="1"/>
    <col min="11782" max="11782" width="18" style="8" customWidth="1"/>
    <col min="11783" max="11783" width="17.42578125" style="8" customWidth="1"/>
    <col min="11784" max="11784" width="17.5703125" style="8" bestFit="1" customWidth="1"/>
    <col min="11785" max="11785" width="19.42578125" style="8" customWidth="1"/>
    <col min="11786" max="11786" width="15.85546875" style="8" customWidth="1"/>
    <col min="11787" max="11787" width="17.85546875" style="8" customWidth="1"/>
    <col min="11788" max="11788" width="22.140625" style="8" customWidth="1"/>
    <col min="11789" max="11789" width="15.42578125" style="8" bestFit="1" customWidth="1"/>
    <col min="11790" max="11790" width="18.42578125" style="8" customWidth="1"/>
    <col min="11791" max="12035" width="9.140625" style="8"/>
    <col min="12036" max="12036" width="5.42578125" style="8" customWidth="1"/>
    <col min="12037" max="12037" width="18" style="8" bestFit="1" customWidth="1"/>
    <col min="12038" max="12038" width="18" style="8" customWidth="1"/>
    <col min="12039" max="12039" width="17.42578125" style="8" customWidth="1"/>
    <col min="12040" max="12040" width="17.5703125" style="8" bestFit="1" customWidth="1"/>
    <col min="12041" max="12041" width="19.42578125" style="8" customWidth="1"/>
    <col min="12042" max="12042" width="15.85546875" style="8" customWidth="1"/>
    <col min="12043" max="12043" width="17.85546875" style="8" customWidth="1"/>
    <col min="12044" max="12044" width="22.140625" style="8" customWidth="1"/>
    <col min="12045" max="12045" width="15.42578125" style="8" bestFit="1" customWidth="1"/>
    <col min="12046" max="12046" width="18.42578125" style="8" customWidth="1"/>
    <col min="12047" max="12291" width="9.140625" style="8"/>
    <col min="12292" max="12292" width="5.42578125" style="8" customWidth="1"/>
    <col min="12293" max="12293" width="18" style="8" bestFit="1" customWidth="1"/>
    <col min="12294" max="12294" width="18" style="8" customWidth="1"/>
    <col min="12295" max="12295" width="17.42578125" style="8" customWidth="1"/>
    <col min="12296" max="12296" width="17.5703125" style="8" bestFit="1" customWidth="1"/>
    <col min="12297" max="12297" width="19.42578125" style="8" customWidth="1"/>
    <col min="12298" max="12298" width="15.85546875" style="8" customWidth="1"/>
    <col min="12299" max="12299" width="17.85546875" style="8" customWidth="1"/>
    <col min="12300" max="12300" width="22.140625" style="8" customWidth="1"/>
    <col min="12301" max="12301" width="15.42578125" style="8" bestFit="1" customWidth="1"/>
    <col min="12302" max="12302" width="18.42578125" style="8" customWidth="1"/>
    <col min="12303" max="12547" width="9.140625" style="8"/>
    <col min="12548" max="12548" width="5.42578125" style="8" customWidth="1"/>
    <col min="12549" max="12549" width="18" style="8" bestFit="1" customWidth="1"/>
    <col min="12550" max="12550" width="18" style="8" customWidth="1"/>
    <col min="12551" max="12551" width="17.42578125" style="8" customWidth="1"/>
    <col min="12552" max="12552" width="17.5703125" style="8" bestFit="1" customWidth="1"/>
    <col min="12553" max="12553" width="19.42578125" style="8" customWidth="1"/>
    <col min="12554" max="12554" width="15.85546875" style="8" customWidth="1"/>
    <col min="12555" max="12555" width="17.85546875" style="8" customWidth="1"/>
    <col min="12556" max="12556" width="22.140625" style="8" customWidth="1"/>
    <col min="12557" max="12557" width="15.42578125" style="8" bestFit="1" customWidth="1"/>
    <col min="12558" max="12558" width="18.42578125" style="8" customWidth="1"/>
    <col min="12559" max="12803" width="9.140625" style="8"/>
    <col min="12804" max="12804" width="5.42578125" style="8" customWidth="1"/>
    <col min="12805" max="12805" width="18" style="8" bestFit="1" customWidth="1"/>
    <col min="12806" max="12806" width="18" style="8" customWidth="1"/>
    <col min="12807" max="12807" width="17.42578125" style="8" customWidth="1"/>
    <col min="12808" max="12808" width="17.5703125" style="8" bestFit="1" customWidth="1"/>
    <col min="12809" max="12809" width="19.42578125" style="8" customWidth="1"/>
    <col min="12810" max="12810" width="15.85546875" style="8" customWidth="1"/>
    <col min="12811" max="12811" width="17.85546875" style="8" customWidth="1"/>
    <col min="12812" max="12812" width="22.140625" style="8" customWidth="1"/>
    <col min="12813" max="12813" width="15.42578125" style="8" bestFit="1" customWidth="1"/>
    <col min="12814" max="12814" width="18.42578125" style="8" customWidth="1"/>
    <col min="12815" max="13059" width="9.140625" style="8"/>
    <col min="13060" max="13060" width="5.42578125" style="8" customWidth="1"/>
    <col min="13061" max="13061" width="18" style="8" bestFit="1" customWidth="1"/>
    <col min="13062" max="13062" width="18" style="8" customWidth="1"/>
    <col min="13063" max="13063" width="17.42578125" style="8" customWidth="1"/>
    <col min="13064" max="13064" width="17.5703125" style="8" bestFit="1" customWidth="1"/>
    <col min="13065" max="13065" width="19.42578125" style="8" customWidth="1"/>
    <col min="13066" max="13066" width="15.85546875" style="8" customWidth="1"/>
    <col min="13067" max="13067" width="17.85546875" style="8" customWidth="1"/>
    <col min="13068" max="13068" width="22.140625" style="8" customWidth="1"/>
    <col min="13069" max="13069" width="15.42578125" style="8" bestFit="1" customWidth="1"/>
    <col min="13070" max="13070" width="18.42578125" style="8" customWidth="1"/>
    <col min="13071" max="13315" width="9.140625" style="8"/>
    <col min="13316" max="13316" width="5.42578125" style="8" customWidth="1"/>
    <col min="13317" max="13317" width="18" style="8" bestFit="1" customWidth="1"/>
    <col min="13318" max="13318" width="18" style="8" customWidth="1"/>
    <col min="13319" max="13319" width="17.42578125" style="8" customWidth="1"/>
    <col min="13320" max="13320" width="17.5703125" style="8" bestFit="1" customWidth="1"/>
    <col min="13321" max="13321" width="19.42578125" style="8" customWidth="1"/>
    <col min="13322" max="13322" width="15.85546875" style="8" customWidth="1"/>
    <col min="13323" max="13323" width="17.85546875" style="8" customWidth="1"/>
    <col min="13324" max="13324" width="22.140625" style="8" customWidth="1"/>
    <col min="13325" max="13325" width="15.42578125" style="8" bestFit="1" customWidth="1"/>
    <col min="13326" max="13326" width="18.42578125" style="8" customWidth="1"/>
    <col min="13327" max="13571" width="9.140625" style="8"/>
    <col min="13572" max="13572" width="5.42578125" style="8" customWidth="1"/>
    <col min="13573" max="13573" width="18" style="8" bestFit="1" customWidth="1"/>
    <col min="13574" max="13574" width="18" style="8" customWidth="1"/>
    <col min="13575" max="13575" width="17.42578125" style="8" customWidth="1"/>
    <col min="13576" max="13576" width="17.5703125" style="8" bestFit="1" customWidth="1"/>
    <col min="13577" max="13577" width="19.42578125" style="8" customWidth="1"/>
    <col min="13578" max="13578" width="15.85546875" style="8" customWidth="1"/>
    <col min="13579" max="13579" width="17.85546875" style="8" customWidth="1"/>
    <col min="13580" max="13580" width="22.140625" style="8" customWidth="1"/>
    <col min="13581" max="13581" width="15.42578125" style="8" bestFit="1" customWidth="1"/>
    <col min="13582" max="13582" width="18.42578125" style="8" customWidth="1"/>
    <col min="13583" max="13827" width="9.140625" style="8"/>
    <col min="13828" max="13828" width="5.42578125" style="8" customWidth="1"/>
    <col min="13829" max="13829" width="18" style="8" bestFit="1" customWidth="1"/>
    <col min="13830" max="13830" width="18" style="8" customWidth="1"/>
    <col min="13831" max="13831" width="17.42578125" style="8" customWidth="1"/>
    <col min="13832" max="13832" width="17.5703125" style="8" bestFit="1" customWidth="1"/>
    <col min="13833" max="13833" width="19.42578125" style="8" customWidth="1"/>
    <col min="13834" max="13834" width="15.85546875" style="8" customWidth="1"/>
    <col min="13835" max="13835" width="17.85546875" style="8" customWidth="1"/>
    <col min="13836" max="13836" width="22.140625" style="8" customWidth="1"/>
    <col min="13837" max="13837" width="15.42578125" style="8" bestFit="1" customWidth="1"/>
    <col min="13838" max="13838" width="18.42578125" style="8" customWidth="1"/>
    <col min="13839" max="14083" width="9.140625" style="8"/>
    <col min="14084" max="14084" width="5.42578125" style="8" customWidth="1"/>
    <col min="14085" max="14085" width="18" style="8" bestFit="1" customWidth="1"/>
    <col min="14086" max="14086" width="18" style="8" customWidth="1"/>
    <col min="14087" max="14087" width="17.42578125" style="8" customWidth="1"/>
    <col min="14088" max="14088" width="17.5703125" style="8" bestFit="1" customWidth="1"/>
    <col min="14089" max="14089" width="19.42578125" style="8" customWidth="1"/>
    <col min="14090" max="14090" width="15.85546875" style="8" customWidth="1"/>
    <col min="14091" max="14091" width="17.85546875" style="8" customWidth="1"/>
    <col min="14092" max="14092" width="22.140625" style="8" customWidth="1"/>
    <col min="14093" max="14093" width="15.42578125" style="8" bestFit="1" customWidth="1"/>
    <col min="14094" max="14094" width="18.42578125" style="8" customWidth="1"/>
    <col min="14095" max="14339" width="9.140625" style="8"/>
    <col min="14340" max="14340" width="5.42578125" style="8" customWidth="1"/>
    <col min="14341" max="14341" width="18" style="8" bestFit="1" customWidth="1"/>
    <col min="14342" max="14342" width="18" style="8" customWidth="1"/>
    <col min="14343" max="14343" width="17.42578125" style="8" customWidth="1"/>
    <col min="14344" max="14344" width="17.5703125" style="8" bestFit="1" customWidth="1"/>
    <col min="14345" max="14345" width="19.42578125" style="8" customWidth="1"/>
    <col min="14346" max="14346" width="15.85546875" style="8" customWidth="1"/>
    <col min="14347" max="14347" width="17.85546875" style="8" customWidth="1"/>
    <col min="14348" max="14348" width="22.140625" style="8" customWidth="1"/>
    <col min="14349" max="14349" width="15.42578125" style="8" bestFit="1" customWidth="1"/>
    <col min="14350" max="14350" width="18.42578125" style="8" customWidth="1"/>
    <col min="14351" max="14595" width="9.140625" style="8"/>
    <col min="14596" max="14596" width="5.42578125" style="8" customWidth="1"/>
    <col min="14597" max="14597" width="18" style="8" bestFit="1" customWidth="1"/>
    <col min="14598" max="14598" width="18" style="8" customWidth="1"/>
    <col min="14599" max="14599" width="17.42578125" style="8" customWidth="1"/>
    <col min="14600" max="14600" width="17.5703125" style="8" bestFit="1" customWidth="1"/>
    <col min="14601" max="14601" width="19.42578125" style="8" customWidth="1"/>
    <col min="14602" max="14602" width="15.85546875" style="8" customWidth="1"/>
    <col min="14603" max="14603" width="17.85546875" style="8" customWidth="1"/>
    <col min="14604" max="14604" width="22.140625" style="8" customWidth="1"/>
    <col min="14605" max="14605" width="15.42578125" style="8" bestFit="1" customWidth="1"/>
    <col min="14606" max="14606" width="18.42578125" style="8" customWidth="1"/>
    <col min="14607" max="14851" width="9.140625" style="8"/>
    <col min="14852" max="14852" width="5.42578125" style="8" customWidth="1"/>
    <col min="14853" max="14853" width="18" style="8" bestFit="1" customWidth="1"/>
    <col min="14854" max="14854" width="18" style="8" customWidth="1"/>
    <col min="14855" max="14855" width="17.42578125" style="8" customWidth="1"/>
    <col min="14856" max="14856" width="17.5703125" style="8" bestFit="1" customWidth="1"/>
    <col min="14857" max="14857" width="19.42578125" style="8" customWidth="1"/>
    <col min="14858" max="14858" width="15.85546875" style="8" customWidth="1"/>
    <col min="14859" max="14859" width="17.85546875" style="8" customWidth="1"/>
    <col min="14860" max="14860" width="22.140625" style="8" customWidth="1"/>
    <col min="14861" max="14861" width="15.42578125" style="8" bestFit="1" customWidth="1"/>
    <col min="14862" max="14862" width="18.42578125" style="8" customWidth="1"/>
    <col min="14863" max="15107" width="9.140625" style="8"/>
    <col min="15108" max="15108" width="5.42578125" style="8" customWidth="1"/>
    <col min="15109" max="15109" width="18" style="8" bestFit="1" customWidth="1"/>
    <col min="15110" max="15110" width="18" style="8" customWidth="1"/>
    <col min="15111" max="15111" width="17.42578125" style="8" customWidth="1"/>
    <col min="15112" max="15112" width="17.5703125" style="8" bestFit="1" customWidth="1"/>
    <col min="15113" max="15113" width="19.42578125" style="8" customWidth="1"/>
    <col min="15114" max="15114" width="15.85546875" style="8" customWidth="1"/>
    <col min="15115" max="15115" width="17.85546875" style="8" customWidth="1"/>
    <col min="15116" max="15116" width="22.140625" style="8" customWidth="1"/>
    <col min="15117" max="15117" width="15.42578125" style="8" bestFit="1" customWidth="1"/>
    <col min="15118" max="15118" width="18.42578125" style="8" customWidth="1"/>
    <col min="15119" max="15363" width="9.140625" style="8"/>
    <col min="15364" max="15364" width="5.42578125" style="8" customWidth="1"/>
    <col min="15365" max="15365" width="18" style="8" bestFit="1" customWidth="1"/>
    <col min="15366" max="15366" width="18" style="8" customWidth="1"/>
    <col min="15367" max="15367" width="17.42578125" style="8" customWidth="1"/>
    <col min="15368" max="15368" width="17.5703125" style="8" bestFit="1" customWidth="1"/>
    <col min="15369" max="15369" width="19.42578125" style="8" customWidth="1"/>
    <col min="15370" max="15370" width="15.85546875" style="8" customWidth="1"/>
    <col min="15371" max="15371" width="17.85546875" style="8" customWidth="1"/>
    <col min="15372" max="15372" width="22.140625" style="8" customWidth="1"/>
    <col min="15373" max="15373" width="15.42578125" style="8" bestFit="1" customWidth="1"/>
    <col min="15374" max="15374" width="18.42578125" style="8" customWidth="1"/>
    <col min="15375" max="15619" width="9.140625" style="8"/>
    <col min="15620" max="15620" width="5.42578125" style="8" customWidth="1"/>
    <col min="15621" max="15621" width="18" style="8" bestFit="1" customWidth="1"/>
    <col min="15622" max="15622" width="18" style="8" customWidth="1"/>
    <col min="15623" max="15623" width="17.42578125" style="8" customWidth="1"/>
    <col min="15624" max="15624" width="17.5703125" style="8" bestFit="1" customWidth="1"/>
    <col min="15625" max="15625" width="19.42578125" style="8" customWidth="1"/>
    <col min="15626" max="15626" width="15.85546875" style="8" customWidth="1"/>
    <col min="15627" max="15627" width="17.85546875" style="8" customWidth="1"/>
    <col min="15628" max="15628" width="22.140625" style="8" customWidth="1"/>
    <col min="15629" max="15629" width="15.42578125" style="8" bestFit="1" customWidth="1"/>
    <col min="15630" max="15630" width="18.42578125" style="8" customWidth="1"/>
    <col min="15631" max="15875" width="9.140625" style="8"/>
    <col min="15876" max="15876" width="5.42578125" style="8" customWidth="1"/>
    <col min="15877" max="15877" width="18" style="8" bestFit="1" customWidth="1"/>
    <col min="15878" max="15878" width="18" style="8" customWidth="1"/>
    <col min="15879" max="15879" width="17.42578125" style="8" customWidth="1"/>
    <col min="15880" max="15880" width="17.5703125" style="8" bestFit="1" customWidth="1"/>
    <col min="15881" max="15881" width="19.42578125" style="8" customWidth="1"/>
    <col min="15882" max="15882" width="15.85546875" style="8" customWidth="1"/>
    <col min="15883" max="15883" width="17.85546875" style="8" customWidth="1"/>
    <col min="15884" max="15884" width="22.140625" style="8" customWidth="1"/>
    <col min="15885" max="15885" width="15.42578125" style="8" bestFit="1" customWidth="1"/>
    <col min="15886" max="15886" width="18.42578125" style="8" customWidth="1"/>
    <col min="15887" max="16131" width="9.140625" style="8"/>
    <col min="16132" max="16132" width="5.42578125" style="8" customWidth="1"/>
    <col min="16133" max="16133" width="18" style="8" bestFit="1" customWidth="1"/>
    <col min="16134" max="16134" width="18" style="8" customWidth="1"/>
    <col min="16135" max="16135" width="17.42578125" style="8" customWidth="1"/>
    <col min="16136" max="16136" width="17.5703125" style="8" bestFit="1" customWidth="1"/>
    <col min="16137" max="16137" width="19.42578125" style="8" customWidth="1"/>
    <col min="16138" max="16138" width="15.85546875" style="8" customWidth="1"/>
    <col min="16139" max="16139" width="17.85546875" style="8" customWidth="1"/>
    <col min="16140" max="16140" width="22.140625" style="8" customWidth="1"/>
    <col min="16141" max="16141" width="15.42578125" style="8" bestFit="1" customWidth="1"/>
    <col min="16142" max="16142" width="18.42578125" style="8" customWidth="1"/>
    <col min="16143" max="16384" width="9.140625" style="8"/>
  </cols>
  <sheetData>
    <row r="1" spans="1:13" x14ac:dyDescent="0.25">
      <c r="M1" s="6" t="s">
        <v>673</v>
      </c>
    </row>
    <row r="2" spans="1:13" ht="20.25" x14ac:dyDescent="0.3">
      <c r="B2" s="593" t="s">
        <v>690</v>
      </c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</row>
    <row r="3" spans="1:13" ht="6.75" customHeight="1" x14ac:dyDescent="0.3">
      <c r="B3" s="343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</row>
    <row r="4" spans="1:13" ht="7.5" customHeight="1" x14ac:dyDescent="0.3">
      <c r="B4" s="342" t="s">
        <v>683</v>
      </c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</row>
    <row r="5" spans="1:13" ht="4.5" customHeight="1" x14ac:dyDescent="0.25">
      <c r="B5" s="332" t="s">
        <v>679</v>
      </c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 ht="16.5" thickBot="1" x14ac:dyDescent="0.3">
      <c r="B6" s="613" t="s">
        <v>259</v>
      </c>
      <c r="C6" s="613"/>
      <c r="D6" s="613"/>
      <c r="E6" s="613"/>
      <c r="F6" s="613"/>
      <c r="G6" s="613"/>
      <c r="H6" s="613"/>
      <c r="I6" s="613"/>
      <c r="J6" s="613"/>
      <c r="K6" s="613"/>
      <c r="L6" s="613"/>
      <c r="M6" s="613"/>
    </row>
    <row r="7" spans="1:13" ht="20.25" customHeight="1" thickBot="1" x14ac:dyDescent="0.3">
      <c r="A7" s="61"/>
      <c r="B7" s="609" t="s">
        <v>254</v>
      </c>
      <c r="C7" s="603" t="s">
        <v>230</v>
      </c>
      <c r="D7" s="604"/>
      <c r="E7" s="604"/>
      <c r="F7" s="605"/>
      <c r="G7" s="603" t="s">
        <v>255</v>
      </c>
      <c r="H7" s="605"/>
      <c r="I7" s="610" t="s">
        <v>680</v>
      </c>
      <c r="J7" s="610"/>
      <c r="K7" s="610"/>
      <c r="L7" s="610"/>
      <c r="M7" s="611"/>
    </row>
    <row r="8" spans="1:13" s="36" customFormat="1" ht="18" customHeight="1" thickBot="1" x14ac:dyDescent="0.25">
      <c r="A8" s="60"/>
      <c r="B8" s="609"/>
      <c r="C8" s="606"/>
      <c r="D8" s="607"/>
      <c r="E8" s="607"/>
      <c r="F8" s="608"/>
      <c r="G8" s="606"/>
      <c r="H8" s="608"/>
      <c r="I8" s="563" t="s">
        <v>258</v>
      </c>
      <c r="J8" s="612"/>
      <c r="K8" s="563" t="s">
        <v>681</v>
      </c>
      <c r="L8" s="612"/>
      <c r="M8" s="564"/>
    </row>
    <row r="9" spans="1:13" s="36" customFormat="1" ht="79.5" thickBot="1" x14ac:dyDescent="0.25">
      <c r="A9" s="60"/>
      <c r="B9" s="607"/>
      <c r="C9" s="254" t="s">
        <v>677</v>
      </c>
      <c r="D9" s="257" t="s">
        <v>678</v>
      </c>
      <c r="E9" s="255" t="s">
        <v>242</v>
      </c>
      <c r="F9" s="224" t="s">
        <v>676</v>
      </c>
      <c r="G9" s="226" t="s">
        <v>256</v>
      </c>
      <c r="H9" s="255" t="s">
        <v>257</v>
      </c>
      <c r="I9" s="256" t="s">
        <v>231</v>
      </c>
      <c r="J9" s="257" t="s">
        <v>243</v>
      </c>
      <c r="K9" s="223" t="s">
        <v>227</v>
      </c>
      <c r="L9" s="258" t="s">
        <v>243</v>
      </c>
      <c r="M9" s="224" t="s">
        <v>682</v>
      </c>
    </row>
    <row r="10" spans="1:13" s="36" customFormat="1" ht="16.5" thickBot="1" x14ac:dyDescent="0.25">
      <c r="A10" s="60"/>
      <c r="B10" s="601">
        <v>2021</v>
      </c>
      <c r="C10" s="614" t="s">
        <v>806</v>
      </c>
      <c r="D10" s="624" t="s">
        <v>805</v>
      </c>
      <c r="E10" s="617" t="s">
        <v>765</v>
      </c>
      <c r="F10" s="624" t="s">
        <v>807</v>
      </c>
      <c r="G10" s="621" t="s">
        <v>683</v>
      </c>
      <c r="H10" s="621">
        <v>86606353</v>
      </c>
      <c r="I10" s="618">
        <v>0.6</v>
      </c>
      <c r="J10" s="621">
        <v>51963812</v>
      </c>
      <c r="K10" s="138"/>
      <c r="L10" s="121"/>
      <c r="M10" s="132"/>
    </row>
    <row r="11" spans="1:13" s="36" customFormat="1" x14ac:dyDescent="0.2">
      <c r="A11" s="60"/>
      <c r="B11" s="602"/>
      <c r="C11" s="615"/>
      <c r="D11" s="625"/>
      <c r="E11" s="615"/>
      <c r="F11" s="625"/>
      <c r="G11" s="622"/>
      <c r="H11" s="622"/>
      <c r="I11" s="619"/>
      <c r="J11" s="622"/>
      <c r="K11" s="139">
        <v>0.3</v>
      </c>
      <c r="L11" s="112">
        <v>25981906</v>
      </c>
      <c r="M11" s="405" t="s">
        <v>758</v>
      </c>
    </row>
    <row r="12" spans="1:13" s="36" customFormat="1" ht="16.5" thickBot="1" x14ac:dyDescent="0.25">
      <c r="A12" s="60"/>
      <c r="B12" s="602"/>
      <c r="C12" s="616"/>
      <c r="D12" s="626"/>
      <c r="E12" s="616"/>
      <c r="F12" s="626"/>
      <c r="G12" s="623"/>
      <c r="H12" s="623"/>
      <c r="I12" s="620"/>
      <c r="J12" s="623"/>
      <c r="K12" s="140">
        <v>0.1</v>
      </c>
      <c r="L12" s="119">
        <v>8660635</v>
      </c>
      <c r="M12" s="111" t="s">
        <v>759</v>
      </c>
    </row>
    <row r="13" spans="1:13" x14ac:dyDescent="0.25">
      <c r="A13" s="61"/>
      <c r="B13" s="627">
        <v>2020</v>
      </c>
      <c r="C13" s="630" t="s">
        <v>736</v>
      </c>
      <c r="D13" s="633" t="s">
        <v>737</v>
      </c>
      <c r="E13" s="630" t="s">
        <v>738</v>
      </c>
      <c r="F13" s="624" t="s">
        <v>727</v>
      </c>
      <c r="G13" s="621" t="s">
        <v>683</v>
      </c>
      <c r="H13" s="621">
        <v>43759213</v>
      </c>
      <c r="I13" s="618">
        <v>0.6</v>
      </c>
      <c r="J13" s="621">
        <f>H13*60/100</f>
        <v>26255527.800000001</v>
      </c>
      <c r="K13" s="131">
        <v>0.3</v>
      </c>
      <c r="L13" s="109">
        <f>H13*30/100</f>
        <v>13127763.9</v>
      </c>
      <c r="M13" s="405" t="s">
        <v>758</v>
      </c>
    </row>
    <row r="14" spans="1:13" x14ac:dyDescent="0.25">
      <c r="A14" s="61"/>
      <c r="B14" s="602"/>
      <c r="C14" s="631"/>
      <c r="D14" s="634"/>
      <c r="E14" s="631"/>
      <c r="F14" s="625"/>
      <c r="G14" s="622"/>
      <c r="H14" s="622"/>
      <c r="I14" s="619"/>
      <c r="J14" s="622"/>
      <c r="K14" s="116">
        <v>0.1</v>
      </c>
      <c r="L14" s="112">
        <f>H13*10/100</f>
        <v>4375921.3</v>
      </c>
      <c r="M14" s="111" t="s">
        <v>759</v>
      </c>
    </row>
    <row r="15" spans="1:13" ht="16.5" thickBot="1" x14ac:dyDescent="0.3">
      <c r="A15" s="61"/>
      <c r="B15" s="602"/>
      <c r="C15" s="632"/>
      <c r="D15" s="635"/>
      <c r="E15" s="632"/>
      <c r="F15" s="626"/>
      <c r="G15" s="623"/>
      <c r="H15" s="623"/>
      <c r="I15" s="620"/>
      <c r="J15" s="623"/>
      <c r="K15" s="115"/>
      <c r="L15" s="110"/>
      <c r="M15" s="117"/>
    </row>
    <row r="16" spans="1:13" x14ac:dyDescent="0.25">
      <c r="A16" s="61"/>
      <c r="B16" s="627">
        <v>2019</v>
      </c>
      <c r="C16" s="630" t="s">
        <v>732</v>
      </c>
      <c r="D16" s="633" t="s">
        <v>733</v>
      </c>
      <c r="E16" s="630" t="s">
        <v>734</v>
      </c>
      <c r="F16" s="624" t="s">
        <v>726</v>
      </c>
      <c r="G16" s="621" t="s">
        <v>683</v>
      </c>
      <c r="H16" s="621">
        <v>10562170</v>
      </c>
      <c r="I16" s="618">
        <v>0.6</v>
      </c>
      <c r="J16" s="621">
        <f>H16*60/100</f>
        <v>6337302</v>
      </c>
      <c r="K16" s="120">
        <v>0.3</v>
      </c>
      <c r="L16" s="121">
        <f>H16*30/100</f>
        <v>3168651</v>
      </c>
      <c r="M16" s="405" t="s">
        <v>758</v>
      </c>
    </row>
    <row r="17" spans="1:13" x14ac:dyDescent="0.25">
      <c r="A17" s="61"/>
      <c r="B17" s="602"/>
      <c r="C17" s="631"/>
      <c r="D17" s="634"/>
      <c r="E17" s="631"/>
      <c r="F17" s="625"/>
      <c r="G17" s="622"/>
      <c r="H17" s="622"/>
      <c r="I17" s="619"/>
      <c r="J17" s="622"/>
      <c r="K17" s="116">
        <v>0.1</v>
      </c>
      <c r="L17" s="112">
        <f>H16*10/100</f>
        <v>1056217</v>
      </c>
      <c r="M17" s="111" t="s">
        <v>759</v>
      </c>
    </row>
    <row r="18" spans="1:13" ht="16.5" thickBot="1" x14ac:dyDescent="0.3">
      <c r="A18" s="61"/>
      <c r="B18" s="602"/>
      <c r="C18" s="632"/>
      <c r="D18" s="635"/>
      <c r="E18" s="632"/>
      <c r="F18" s="626"/>
      <c r="G18" s="623"/>
      <c r="H18" s="623"/>
      <c r="I18" s="620"/>
      <c r="J18" s="623"/>
      <c r="K18" s="130"/>
      <c r="L18" s="114"/>
      <c r="M18" s="113"/>
    </row>
    <row r="19" spans="1:13" x14ac:dyDescent="0.25">
      <c r="A19" s="61"/>
      <c r="B19" s="627">
        <v>2018</v>
      </c>
      <c r="C19" s="630" t="s">
        <v>756</v>
      </c>
      <c r="D19" s="633" t="s">
        <v>757</v>
      </c>
      <c r="E19" s="630" t="s">
        <v>761</v>
      </c>
      <c r="F19" s="624" t="s">
        <v>725</v>
      </c>
      <c r="G19" s="621" t="s">
        <v>683</v>
      </c>
      <c r="H19" s="621">
        <v>7751415</v>
      </c>
      <c r="I19" s="618">
        <v>0.6</v>
      </c>
      <c r="J19" s="621">
        <f>H19*60/100</f>
        <v>4650849</v>
      </c>
      <c r="K19" s="115">
        <v>0.3</v>
      </c>
      <c r="L19" s="400">
        <v>2325425</v>
      </c>
      <c r="M19" s="405" t="s">
        <v>758</v>
      </c>
    </row>
    <row r="20" spans="1:13" x14ac:dyDescent="0.25">
      <c r="A20" s="61"/>
      <c r="B20" s="602"/>
      <c r="C20" s="631"/>
      <c r="D20" s="634"/>
      <c r="E20" s="631"/>
      <c r="F20" s="625"/>
      <c r="G20" s="622"/>
      <c r="H20" s="622"/>
      <c r="I20" s="619"/>
      <c r="J20" s="622"/>
      <c r="K20" s="116">
        <v>0.1</v>
      </c>
      <c r="L20" s="401">
        <v>775141</v>
      </c>
      <c r="M20" s="111" t="s">
        <v>759</v>
      </c>
    </row>
    <row r="21" spans="1:13" ht="16.5" thickBot="1" x14ac:dyDescent="0.3">
      <c r="A21" s="61"/>
      <c r="B21" s="628"/>
      <c r="C21" s="632"/>
      <c r="D21" s="635"/>
      <c r="E21" s="632"/>
      <c r="F21" s="626"/>
      <c r="G21" s="623"/>
      <c r="H21" s="623"/>
      <c r="I21" s="620"/>
      <c r="J21" s="623"/>
      <c r="K21" s="118"/>
      <c r="L21" s="402"/>
      <c r="M21" s="117"/>
    </row>
    <row r="22" spans="1:13" x14ac:dyDescent="0.25">
      <c r="A22" s="61"/>
      <c r="B22" s="627">
        <v>2017</v>
      </c>
      <c r="C22" s="630" t="s">
        <v>729</v>
      </c>
      <c r="D22" s="633" t="s">
        <v>730</v>
      </c>
      <c r="E22" s="630" t="s">
        <v>728</v>
      </c>
      <c r="F22" s="624" t="s">
        <v>724</v>
      </c>
      <c r="G22" s="621" t="s">
        <v>683</v>
      </c>
      <c r="H22" s="621">
        <v>16115046</v>
      </c>
      <c r="I22" s="618">
        <v>0.6</v>
      </c>
      <c r="J22" s="621">
        <v>9669027</v>
      </c>
      <c r="K22" s="115">
        <v>0.3</v>
      </c>
      <c r="L22" s="400">
        <v>4834514</v>
      </c>
      <c r="M22" s="405" t="s">
        <v>758</v>
      </c>
    </row>
    <row r="23" spans="1:13" x14ac:dyDescent="0.25">
      <c r="A23" s="61"/>
      <c r="B23" s="602"/>
      <c r="C23" s="631"/>
      <c r="D23" s="634"/>
      <c r="E23" s="631"/>
      <c r="F23" s="625"/>
      <c r="G23" s="622"/>
      <c r="H23" s="622"/>
      <c r="I23" s="619"/>
      <c r="J23" s="622"/>
      <c r="K23" s="116">
        <v>0.1</v>
      </c>
      <c r="L23" s="401">
        <f>H22*10/100</f>
        <v>1611504.6</v>
      </c>
      <c r="M23" s="111" t="s">
        <v>759</v>
      </c>
    </row>
    <row r="24" spans="1:13" ht="16.5" thickBot="1" x14ac:dyDescent="0.3">
      <c r="A24" s="61"/>
      <c r="B24" s="628"/>
      <c r="C24" s="632"/>
      <c r="D24" s="635"/>
      <c r="E24" s="632"/>
      <c r="F24" s="626"/>
      <c r="G24" s="623"/>
      <c r="H24" s="623"/>
      <c r="I24" s="620"/>
      <c r="J24" s="623"/>
      <c r="K24" s="118"/>
      <c r="L24" s="119"/>
      <c r="M24" s="117"/>
    </row>
    <row r="25" spans="1:13" ht="16.5" customHeight="1" x14ac:dyDescent="0.25">
      <c r="B25" s="647" t="s">
        <v>248</v>
      </c>
      <c r="C25" s="647"/>
      <c r="D25" s="647"/>
      <c r="E25" s="647"/>
      <c r="F25" s="647"/>
      <c r="G25" s="647"/>
      <c r="H25" s="647"/>
      <c r="I25" s="647"/>
      <c r="J25" s="647"/>
      <c r="K25" s="647"/>
      <c r="L25" s="647"/>
      <c r="M25" s="647"/>
    </row>
    <row r="26" spans="1:13" ht="16.5" customHeight="1" x14ac:dyDescent="0.25">
      <c r="B26" s="341"/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</row>
    <row r="27" spans="1:13" x14ac:dyDescent="0.25">
      <c r="B27" s="648"/>
      <c r="C27" s="648"/>
      <c r="D27" s="648"/>
      <c r="E27" s="648"/>
      <c r="F27" s="648"/>
      <c r="G27" s="648"/>
      <c r="H27" s="648"/>
      <c r="I27" s="648"/>
      <c r="J27" s="648"/>
      <c r="K27" s="648"/>
      <c r="L27" s="14"/>
    </row>
    <row r="28" spans="1:13" ht="16.5" thickBot="1" x14ac:dyDescent="0.3">
      <c r="B28" s="613" t="s">
        <v>674</v>
      </c>
      <c r="C28" s="613"/>
      <c r="D28" s="613"/>
      <c r="E28" s="613"/>
      <c r="F28" s="613"/>
      <c r="G28" s="613"/>
      <c r="H28" s="613"/>
      <c r="I28" s="613"/>
      <c r="J28" s="613"/>
    </row>
    <row r="29" spans="1:13" s="36" customFormat="1" ht="15.75" customHeight="1" x14ac:dyDescent="0.2">
      <c r="B29" s="569" t="s">
        <v>249</v>
      </c>
      <c r="C29" s="603" t="s">
        <v>244</v>
      </c>
      <c r="D29" s="605"/>
      <c r="E29" s="604" t="s">
        <v>232</v>
      </c>
      <c r="F29" s="604"/>
      <c r="G29" s="604"/>
      <c r="H29" s="604"/>
      <c r="I29" s="604"/>
      <c r="J29" s="605"/>
    </row>
    <row r="30" spans="1:13" s="36" customFormat="1" ht="8.25" customHeight="1" thickBot="1" x14ac:dyDescent="0.25">
      <c r="B30" s="629"/>
      <c r="C30" s="606"/>
      <c r="D30" s="608"/>
      <c r="E30" s="607"/>
      <c r="F30" s="607"/>
      <c r="G30" s="607"/>
      <c r="H30" s="607"/>
      <c r="I30" s="607"/>
      <c r="J30" s="608"/>
      <c r="M30" s="340"/>
    </row>
    <row r="31" spans="1:13" s="36" customFormat="1" ht="27" customHeight="1" thickBot="1" x14ac:dyDescent="0.25">
      <c r="B31" s="570"/>
      <c r="C31" s="254" t="s">
        <v>197</v>
      </c>
      <c r="D31" s="259" t="s">
        <v>202</v>
      </c>
      <c r="E31" s="233" t="s">
        <v>245</v>
      </c>
      <c r="F31" s="643" t="s">
        <v>246</v>
      </c>
      <c r="G31" s="610"/>
      <c r="H31" s="610"/>
      <c r="I31" s="610"/>
      <c r="J31" s="611"/>
    </row>
    <row r="32" spans="1:13" s="36" customFormat="1" x14ac:dyDescent="0.2">
      <c r="B32" s="627" t="s">
        <v>229</v>
      </c>
      <c r="C32" s="324"/>
      <c r="D32" s="133"/>
      <c r="E32" s="141"/>
      <c r="F32" s="639"/>
      <c r="G32" s="640"/>
      <c r="H32" s="640"/>
      <c r="I32" s="640"/>
      <c r="J32" s="641"/>
    </row>
    <row r="33" spans="2:10" s="36" customFormat="1" x14ac:dyDescent="0.2">
      <c r="B33" s="642"/>
      <c r="C33" s="325"/>
      <c r="D33" s="134"/>
      <c r="E33" s="142"/>
      <c r="F33" s="636"/>
      <c r="G33" s="637"/>
      <c r="H33" s="637"/>
      <c r="I33" s="637"/>
      <c r="J33" s="638"/>
    </row>
    <row r="34" spans="2:10" s="36" customFormat="1" x14ac:dyDescent="0.2">
      <c r="B34" s="642"/>
      <c r="C34" s="325"/>
      <c r="D34" s="135"/>
      <c r="E34" s="142"/>
      <c r="F34" s="636"/>
      <c r="G34" s="637"/>
      <c r="H34" s="637"/>
      <c r="I34" s="637"/>
      <c r="J34" s="638"/>
    </row>
    <row r="35" spans="2:10" s="36" customFormat="1" ht="16.5" thickBot="1" x14ac:dyDescent="0.25">
      <c r="B35" s="642"/>
      <c r="C35" s="334"/>
      <c r="D35" s="335"/>
      <c r="E35" s="143"/>
      <c r="F35" s="636"/>
      <c r="G35" s="637"/>
      <c r="H35" s="637"/>
      <c r="I35" s="637"/>
      <c r="J35" s="638"/>
    </row>
    <row r="36" spans="2:10" s="36" customFormat="1" ht="16.5" thickBot="1" x14ac:dyDescent="0.25">
      <c r="B36" s="628"/>
      <c r="C36" s="333"/>
      <c r="D36" s="333" t="s">
        <v>233</v>
      </c>
      <c r="E36" s="336"/>
      <c r="F36" s="337"/>
      <c r="G36" s="337"/>
      <c r="H36" s="337"/>
      <c r="I36" s="338"/>
      <c r="J36" s="339"/>
    </row>
    <row r="37" spans="2:10" s="36" customFormat="1" x14ac:dyDescent="0.2">
      <c r="B37" s="627" t="s">
        <v>250</v>
      </c>
      <c r="C37" s="324">
        <v>26255528</v>
      </c>
      <c r="D37" s="397">
        <v>44377</v>
      </c>
      <c r="E37" s="406" t="s">
        <v>762</v>
      </c>
      <c r="F37" s="639" t="s">
        <v>735</v>
      </c>
      <c r="G37" s="640"/>
      <c r="H37" s="640"/>
      <c r="I37" s="640"/>
      <c r="J37" s="641"/>
    </row>
    <row r="38" spans="2:10" s="36" customFormat="1" x14ac:dyDescent="0.2">
      <c r="B38" s="642"/>
      <c r="C38" s="325"/>
      <c r="D38" s="134"/>
      <c r="E38" s="142"/>
      <c r="F38" s="636"/>
      <c r="G38" s="637"/>
      <c r="H38" s="637"/>
      <c r="I38" s="637"/>
      <c r="J38" s="638"/>
    </row>
    <row r="39" spans="2:10" s="36" customFormat="1" x14ac:dyDescent="0.2">
      <c r="B39" s="642"/>
      <c r="C39" s="325"/>
      <c r="D39" s="135"/>
      <c r="E39" s="142"/>
      <c r="F39" s="636"/>
      <c r="G39" s="637"/>
      <c r="H39" s="637"/>
      <c r="I39" s="637"/>
      <c r="J39" s="638"/>
    </row>
    <row r="40" spans="2:10" s="36" customFormat="1" ht="16.5" thickBot="1" x14ac:dyDescent="0.25">
      <c r="B40" s="642"/>
      <c r="C40" s="334"/>
      <c r="D40" s="335"/>
      <c r="E40" s="143"/>
      <c r="F40" s="636"/>
      <c r="G40" s="637"/>
      <c r="H40" s="637"/>
      <c r="I40" s="637"/>
      <c r="J40" s="638"/>
    </row>
    <row r="41" spans="2:10" s="36" customFormat="1" ht="16.5" thickBot="1" x14ac:dyDescent="0.25">
      <c r="B41" s="628"/>
      <c r="C41" s="398">
        <f>C37</f>
        <v>26255528</v>
      </c>
      <c r="D41" s="333" t="s">
        <v>233</v>
      </c>
      <c r="E41" s="336"/>
      <c r="F41" s="337"/>
      <c r="G41" s="337"/>
      <c r="H41" s="337"/>
      <c r="I41" s="338"/>
      <c r="J41" s="339"/>
    </row>
    <row r="42" spans="2:10" s="36" customFormat="1" x14ac:dyDescent="0.2">
      <c r="B42" s="627" t="s">
        <v>251</v>
      </c>
      <c r="C42" s="324">
        <v>6337302</v>
      </c>
      <c r="D42" s="397">
        <v>44076</v>
      </c>
      <c r="E42" s="406" t="s">
        <v>760</v>
      </c>
      <c r="F42" s="639" t="s">
        <v>735</v>
      </c>
      <c r="G42" s="640"/>
      <c r="H42" s="640"/>
      <c r="I42" s="640"/>
      <c r="J42" s="641"/>
    </row>
    <row r="43" spans="2:10" s="36" customFormat="1" x14ac:dyDescent="0.2">
      <c r="B43" s="642"/>
      <c r="C43" s="325"/>
      <c r="D43" s="134"/>
      <c r="E43" s="142"/>
      <c r="F43" s="636"/>
      <c r="G43" s="637"/>
      <c r="H43" s="637"/>
      <c r="I43" s="637"/>
      <c r="J43" s="638"/>
    </row>
    <row r="44" spans="2:10" s="36" customFormat="1" x14ac:dyDescent="0.2">
      <c r="B44" s="642"/>
      <c r="C44" s="325"/>
      <c r="D44" s="135"/>
      <c r="E44" s="142"/>
      <c r="F44" s="636"/>
      <c r="G44" s="637"/>
      <c r="H44" s="637"/>
      <c r="I44" s="637"/>
      <c r="J44" s="638"/>
    </row>
    <row r="45" spans="2:10" s="36" customFormat="1" ht="16.5" thickBot="1" x14ac:dyDescent="0.25">
      <c r="B45" s="642"/>
      <c r="C45" s="334"/>
      <c r="D45" s="335"/>
      <c r="E45" s="143"/>
      <c r="F45" s="636"/>
      <c r="G45" s="637"/>
      <c r="H45" s="637"/>
      <c r="I45" s="637"/>
      <c r="J45" s="638"/>
    </row>
    <row r="46" spans="2:10" s="36" customFormat="1" ht="16.5" thickBot="1" x14ac:dyDescent="0.25">
      <c r="B46" s="628"/>
      <c r="C46" s="399">
        <f>C42</f>
        <v>6337302</v>
      </c>
      <c r="D46" s="333" t="s">
        <v>233</v>
      </c>
      <c r="E46" s="336"/>
      <c r="F46" s="337"/>
      <c r="G46" s="337"/>
      <c r="H46" s="337"/>
      <c r="I46" s="338"/>
      <c r="J46" s="339"/>
    </row>
    <row r="47" spans="2:10" s="36" customFormat="1" x14ac:dyDescent="0.2">
      <c r="B47" s="627" t="s">
        <v>252</v>
      </c>
      <c r="C47" s="324">
        <v>4650849</v>
      </c>
      <c r="D47" s="397">
        <v>43979</v>
      </c>
      <c r="E47" s="406" t="s">
        <v>760</v>
      </c>
      <c r="F47" s="639" t="s">
        <v>735</v>
      </c>
      <c r="G47" s="640"/>
      <c r="H47" s="640"/>
      <c r="I47" s="640"/>
      <c r="J47" s="641"/>
    </row>
    <row r="48" spans="2:10" s="36" customFormat="1" x14ac:dyDescent="0.2">
      <c r="B48" s="642"/>
      <c r="C48" s="325"/>
      <c r="D48" s="134"/>
      <c r="E48" s="142"/>
      <c r="F48" s="636"/>
      <c r="G48" s="637"/>
      <c r="H48" s="637"/>
      <c r="I48" s="637"/>
      <c r="J48" s="638"/>
    </row>
    <row r="49" spans="2:10" s="36" customFormat="1" x14ac:dyDescent="0.2">
      <c r="B49" s="642"/>
      <c r="C49" s="325"/>
      <c r="D49" s="135"/>
      <c r="E49" s="142"/>
      <c r="F49" s="636"/>
      <c r="G49" s="637"/>
      <c r="H49" s="637"/>
      <c r="I49" s="637"/>
      <c r="J49" s="638"/>
    </row>
    <row r="50" spans="2:10" s="36" customFormat="1" ht="16.5" thickBot="1" x14ac:dyDescent="0.25">
      <c r="B50" s="642"/>
      <c r="C50" s="334"/>
      <c r="D50" s="335"/>
      <c r="E50" s="143"/>
      <c r="F50" s="636"/>
      <c r="G50" s="637"/>
      <c r="H50" s="637"/>
      <c r="I50" s="637"/>
      <c r="J50" s="638"/>
    </row>
    <row r="51" spans="2:10" s="36" customFormat="1" ht="16.5" thickBot="1" x14ac:dyDescent="0.25">
      <c r="B51" s="628"/>
      <c r="C51" s="399">
        <f>C47</f>
        <v>4650849</v>
      </c>
      <c r="D51" s="333" t="s">
        <v>233</v>
      </c>
      <c r="E51" s="336"/>
      <c r="F51" s="337"/>
      <c r="G51" s="337"/>
      <c r="H51" s="337"/>
      <c r="I51" s="338"/>
      <c r="J51" s="339"/>
    </row>
    <row r="52" spans="2:10" s="36" customFormat="1" x14ac:dyDescent="0.2">
      <c r="B52" s="627" t="s">
        <v>253</v>
      </c>
      <c r="C52" s="324">
        <v>9669027</v>
      </c>
      <c r="D52" s="397">
        <v>43521</v>
      </c>
      <c r="E52" s="406" t="s">
        <v>731</v>
      </c>
      <c r="F52" s="639" t="s">
        <v>735</v>
      </c>
      <c r="G52" s="640"/>
      <c r="H52" s="640"/>
      <c r="I52" s="640"/>
      <c r="J52" s="641"/>
    </row>
    <row r="53" spans="2:10" s="36" customFormat="1" x14ac:dyDescent="0.2">
      <c r="B53" s="642"/>
      <c r="C53" s="325"/>
      <c r="D53" s="134"/>
      <c r="E53" s="403"/>
      <c r="F53" s="644"/>
      <c r="G53" s="645"/>
      <c r="H53" s="645"/>
      <c r="I53" s="645"/>
      <c r="J53" s="646"/>
    </row>
    <row r="54" spans="2:10" s="36" customFormat="1" x14ac:dyDescent="0.2">
      <c r="B54" s="642"/>
      <c r="C54" s="325"/>
      <c r="D54" s="135"/>
      <c r="E54" s="403"/>
      <c r="F54" s="644"/>
      <c r="G54" s="645"/>
      <c r="H54" s="645"/>
      <c r="I54" s="645"/>
      <c r="J54" s="646"/>
    </row>
    <row r="55" spans="2:10" s="36" customFormat="1" ht="16.5" thickBot="1" x14ac:dyDescent="0.25">
      <c r="B55" s="642"/>
      <c r="C55" s="334"/>
      <c r="D55" s="335"/>
      <c r="E55" s="143"/>
      <c r="F55" s="636"/>
      <c r="G55" s="637"/>
      <c r="H55" s="637"/>
      <c r="I55" s="637"/>
      <c r="J55" s="638"/>
    </row>
    <row r="56" spans="2:10" s="36" customFormat="1" ht="16.5" thickBot="1" x14ac:dyDescent="0.25">
      <c r="B56" s="628"/>
      <c r="C56" s="399">
        <f>C52</f>
        <v>9669027</v>
      </c>
      <c r="D56" s="333" t="s">
        <v>233</v>
      </c>
      <c r="E56" s="336"/>
      <c r="F56" s="337"/>
      <c r="G56" s="337"/>
      <c r="H56" s="337"/>
      <c r="I56" s="338"/>
      <c r="J56" s="339"/>
    </row>
    <row r="58" spans="2:10" x14ac:dyDescent="0.25">
      <c r="B58" s="8" t="s">
        <v>247</v>
      </c>
    </row>
  </sheetData>
  <mergeCells count="85">
    <mergeCell ref="F54:J54"/>
    <mergeCell ref="B25:M25"/>
    <mergeCell ref="F40:J40"/>
    <mergeCell ref="F42:J42"/>
    <mergeCell ref="F43:J43"/>
    <mergeCell ref="F44:J44"/>
    <mergeCell ref="F45:J45"/>
    <mergeCell ref="B42:B46"/>
    <mergeCell ref="B47:B51"/>
    <mergeCell ref="B27:K27"/>
    <mergeCell ref="B37:B41"/>
    <mergeCell ref="F35:J35"/>
    <mergeCell ref="F37:J37"/>
    <mergeCell ref="F38:J38"/>
    <mergeCell ref="F39:J39"/>
    <mergeCell ref="J13:J15"/>
    <mergeCell ref="J16:J18"/>
    <mergeCell ref="J19:J21"/>
    <mergeCell ref="J22:J24"/>
    <mergeCell ref="I13:I15"/>
    <mergeCell ref="I16:I18"/>
    <mergeCell ref="F55:J55"/>
    <mergeCell ref="B28:J28"/>
    <mergeCell ref="F47:J47"/>
    <mergeCell ref="F48:J48"/>
    <mergeCell ref="F49:J49"/>
    <mergeCell ref="F50:J50"/>
    <mergeCell ref="F52:J52"/>
    <mergeCell ref="B52:B56"/>
    <mergeCell ref="F31:J31"/>
    <mergeCell ref="E29:J30"/>
    <mergeCell ref="F32:J32"/>
    <mergeCell ref="F34:J34"/>
    <mergeCell ref="C29:D30"/>
    <mergeCell ref="B32:B36"/>
    <mergeCell ref="F33:J33"/>
    <mergeCell ref="F53:J53"/>
    <mergeCell ref="D13:D15"/>
    <mergeCell ref="D16:D18"/>
    <mergeCell ref="G10:G12"/>
    <mergeCell ref="G13:G15"/>
    <mergeCell ref="G16:G18"/>
    <mergeCell ref="E13:E15"/>
    <mergeCell ref="E16:E18"/>
    <mergeCell ref="H13:H15"/>
    <mergeCell ref="H16:H18"/>
    <mergeCell ref="F10:F12"/>
    <mergeCell ref="F13:F15"/>
    <mergeCell ref="F16:F18"/>
    <mergeCell ref="E19:E21"/>
    <mergeCell ref="E22:E24"/>
    <mergeCell ref="I19:I21"/>
    <mergeCell ref="D19:D21"/>
    <mergeCell ref="G19:G21"/>
    <mergeCell ref="H19:H21"/>
    <mergeCell ref="H22:H24"/>
    <mergeCell ref="G22:G24"/>
    <mergeCell ref="I22:I24"/>
    <mergeCell ref="D22:D24"/>
    <mergeCell ref="F19:F21"/>
    <mergeCell ref="F22:F24"/>
    <mergeCell ref="B22:B24"/>
    <mergeCell ref="B29:B31"/>
    <mergeCell ref="C13:C15"/>
    <mergeCell ref="C16:C18"/>
    <mergeCell ref="C19:C21"/>
    <mergeCell ref="C22:C24"/>
    <mergeCell ref="B19:B21"/>
    <mergeCell ref="B13:B15"/>
    <mergeCell ref="B16:B18"/>
    <mergeCell ref="B2:M2"/>
    <mergeCell ref="B10:B12"/>
    <mergeCell ref="C7:F8"/>
    <mergeCell ref="B7:B9"/>
    <mergeCell ref="I7:M7"/>
    <mergeCell ref="K8:M8"/>
    <mergeCell ref="B6:M6"/>
    <mergeCell ref="C10:C12"/>
    <mergeCell ref="G7:H8"/>
    <mergeCell ref="I8:J8"/>
    <mergeCell ref="E10:E12"/>
    <mergeCell ref="I10:I12"/>
    <mergeCell ref="J10:J12"/>
    <mergeCell ref="H10:H12"/>
    <mergeCell ref="D10:D12"/>
  </mergeCells>
  <dataValidations count="1">
    <dataValidation type="list" allowBlank="1" showInputMessage="1" showErrorMessage="1" sqref="G10:G24" xr:uid="{00000000-0002-0000-0800-000000000000}">
      <formula1>$B$3:$B$5</formula1>
    </dataValidation>
  </dataValidations>
  <pageMargins left="0.25" right="0.25" top="0.7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Dell</cp:lastModifiedBy>
  <cp:lastPrinted>2022-07-28T09:16:27Z</cp:lastPrinted>
  <dcterms:created xsi:type="dcterms:W3CDTF">2013-03-12T08:27:17Z</dcterms:created>
  <dcterms:modified xsi:type="dcterms:W3CDTF">2022-10-27T11:13:28Z</dcterms:modified>
</cp:coreProperties>
</file>