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7 Gojkooo\Nadzorni odbor 30.01.2023\"/>
    </mc:Choice>
  </mc:AlternateContent>
  <xr:revisionPtr revIDLastSave="0" documentId="13_ncr:1_{46FDC45B-98BD-41D1-9F76-FAD7C040934C}" xr6:coauthVersionLast="47" xr6:coauthVersionMax="47" xr10:uidLastSave="{00000000-0000-0000-0000-000000000000}"/>
  <bookViews>
    <workbookView xWindow="-120" yWindow="-120" windowWidth="29040" windowHeight="15840" tabRatio="905" firstSheet="3" activeTab="12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Готовина!$A$1:$I$63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намене'!$B$2:$K$63</definedName>
    <definedName name="_xlnm.Print_Area" localSheetId="3">'Трошкови запослених'!$A$1:$H$41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30" l="1"/>
  <c r="N33" i="30"/>
  <c r="G33" i="30"/>
  <c r="Q22" i="30"/>
  <c r="P22" i="30"/>
  <c r="Q17" i="30"/>
  <c r="Q33" i="30" s="1"/>
  <c r="P17" i="30"/>
  <c r="M17" i="30"/>
  <c r="L17" i="30"/>
  <c r="K17" i="30"/>
  <c r="J17" i="30"/>
  <c r="J33" i="30" s="1"/>
  <c r="Q12" i="30"/>
  <c r="P12" i="30"/>
  <c r="M12" i="30"/>
  <c r="M33" i="30" s="1"/>
  <c r="L12" i="30"/>
  <c r="L33" i="30" s="1"/>
  <c r="K12" i="30"/>
  <c r="J12" i="30"/>
  <c r="F47" i="28"/>
  <c r="P33" i="30" l="1"/>
  <c r="K33" i="30"/>
  <c r="G94" i="27"/>
  <c r="F94" i="27"/>
  <c r="H94" i="27"/>
  <c r="H85" i="27"/>
  <c r="H43" i="27" l="1"/>
  <c r="H14" i="29" l="1"/>
  <c r="G25" i="29"/>
  <c r="D8" i="31" l="1"/>
  <c r="D10" i="31" l="1"/>
  <c r="E10" i="31"/>
  <c r="F10" i="31"/>
  <c r="C10" i="31" l="1"/>
  <c r="G22" i="29" l="1"/>
  <c r="H25" i="29"/>
  <c r="F25" i="29"/>
  <c r="I88" i="27" l="1"/>
  <c r="F89" i="27"/>
  <c r="G89" i="27"/>
  <c r="H89" i="27"/>
  <c r="E89" i="27"/>
  <c r="I89" i="27" l="1"/>
  <c r="D20" i="31"/>
  <c r="E20" i="31"/>
  <c r="F20" i="31"/>
  <c r="C20" i="31"/>
  <c r="G28" i="27" l="1"/>
  <c r="F28" i="27"/>
  <c r="F42" i="29"/>
  <c r="F14" i="29"/>
  <c r="G14" i="29"/>
  <c r="E14" i="29"/>
  <c r="E11" i="29" l="1"/>
  <c r="G58" i="14" l="1"/>
  <c r="G49" i="14"/>
  <c r="G40" i="14"/>
  <c r="G31" i="14"/>
  <c r="G22" i="14"/>
  <c r="L23" i="21" l="1"/>
  <c r="L17" i="21"/>
  <c r="L16" i="21"/>
  <c r="L14" i="21"/>
  <c r="L13" i="21"/>
  <c r="J19" i="21"/>
  <c r="J16" i="21"/>
  <c r="J13" i="21"/>
  <c r="C56" i="21"/>
  <c r="C51" i="21"/>
  <c r="C46" i="21"/>
  <c r="C41" i="21"/>
  <c r="E47" i="28" l="1"/>
  <c r="G47" i="28"/>
  <c r="D47" i="28"/>
  <c r="E39" i="28"/>
  <c r="E57" i="28" s="1"/>
  <c r="F39" i="28"/>
  <c r="G39" i="28"/>
  <c r="D39" i="28"/>
  <c r="E32" i="28"/>
  <c r="F32" i="28"/>
  <c r="G32" i="28"/>
  <c r="D32" i="28"/>
  <c r="E26" i="28"/>
  <c r="F26" i="28"/>
  <c r="G26" i="28"/>
  <c r="D26" i="28"/>
  <c r="E14" i="28"/>
  <c r="E59" i="28" s="1"/>
  <c r="F14" i="28"/>
  <c r="F59" i="28" s="1"/>
  <c r="G14" i="28"/>
  <c r="D14" i="28"/>
  <c r="E9" i="28"/>
  <c r="F9" i="28"/>
  <c r="F58" i="28" s="1"/>
  <c r="G9" i="28"/>
  <c r="D9" i="28"/>
  <c r="D23" i="28" s="1"/>
  <c r="D57" i="28" l="1"/>
  <c r="G37" i="28"/>
  <c r="E37" i="28"/>
  <c r="G58" i="28"/>
  <c r="G59" i="28"/>
  <c r="F37" i="28"/>
  <c r="F57" i="28"/>
  <c r="F23" i="28"/>
  <c r="G23" i="28"/>
  <c r="D37" i="28"/>
  <c r="E58" i="28"/>
  <c r="E61" i="28" s="1"/>
  <c r="E65" i="28" s="1"/>
  <c r="E23" i="28"/>
  <c r="D58" i="28"/>
  <c r="D59" i="28"/>
  <c r="G57" i="28"/>
  <c r="F85" i="27"/>
  <c r="F77" i="27" s="1"/>
  <c r="G85" i="27"/>
  <c r="G77" i="27" s="1"/>
  <c r="H77" i="27"/>
  <c r="E85" i="27"/>
  <c r="E77" i="27" s="1"/>
  <c r="F114" i="27"/>
  <c r="G114" i="27"/>
  <c r="H114" i="27"/>
  <c r="E114" i="27"/>
  <c r="F132" i="27"/>
  <c r="G132" i="27"/>
  <c r="H132" i="27"/>
  <c r="E132" i="27"/>
  <c r="F124" i="27"/>
  <c r="G124" i="27"/>
  <c r="H124" i="27"/>
  <c r="E124" i="27"/>
  <c r="F99" i="27"/>
  <c r="G99" i="27"/>
  <c r="G92" i="27" s="1"/>
  <c r="H99" i="27"/>
  <c r="H92" i="27" s="1"/>
  <c r="E99" i="27"/>
  <c r="E94" i="27"/>
  <c r="E92" i="27" s="1"/>
  <c r="D60" i="28" l="1"/>
  <c r="D65" i="28" s="1"/>
  <c r="F111" i="27"/>
  <c r="F61" i="28"/>
  <c r="F65" i="28" s="1"/>
  <c r="G60" i="28"/>
  <c r="G65" i="28" s="1"/>
  <c r="G111" i="27"/>
  <c r="G141" i="27" s="1"/>
  <c r="H111" i="27"/>
  <c r="H141" i="27" s="1"/>
  <c r="F92" i="27"/>
  <c r="F141" i="27"/>
  <c r="E111" i="27"/>
  <c r="E141" i="27" s="1"/>
  <c r="F62" i="27"/>
  <c r="G62" i="27"/>
  <c r="H62" i="27"/>
  <c r="E62" i="27"/>
  <c r="F57" i="27"/>
  <c r="G57" i="27"/>
  <c r="H57" i="27"/>
  <c r="E57" i="27"/>
  <c r="F50" i="27"/>
  <c r="G50" i="27"/>
  <c r="H50" i="27"/>
  <c r="E50" i="27"/>
  <c r="F43" i="27"/>
  <c r="G43" i="27"/>
  <c r="E43" i="27"/>
  <c r="H28" i="27"/>
  <c r="E28" i="27"/>
  <c r="F18" i="27"/>
  <c r="G18" i="27"/>
  <c r="H18" i="27"/>
  <c r="E18" i="27"/>
  <c r="F11" i="27"/>
  <c r="G11" i="27"/>
  <c r="H11" i="27"/>
  <c r="E11" i="27"/>
  <c r="G41" i="27" l="1"/>
  <c r="F41" i="27"/>
  <c r="F9" i="27"/>
  <c r="H41" i="27"/>
  <c r="E41" i="27"/>
  <c r="G9" i="27"/>
  <c r="E9" i="27"/>
  <c r="H9" i="27"/>
  <c r="H74" i="27" l="1"/>
  <c r="F74" i="27"/>
  <c r="E74" i="27"/>
  <c r="G74" i="27"/>
  <c r="G42" i="29"/>
  <c r="H42" i="29"/>
  <c r="E42" i="29"/>
  <c r="F36" i="29"/>
  <c r="F48" i="29" s="1"/>
  <c r="G36" i="29"/>
  <c r="H36" i="29"/>
  <c r="E36" i="29"/>
  <c r="F22" i="29"/>
  <c r="F35" i="29" s="1"/>
  <c r="H22" i="29"/>
  <c r="E22" i="29"/>
  <c r="F11" i="29"/>
  <c r="F9" i="29" s="1"/>
  <c r="G11" i="29"/>
  <c r="G9" i="29" s="1"/>
  <c r="G35" i="29" s="1"/>
  <c r="H11" i="29"/>
  <c r="H9" i="29" s="1"/>
  <c r="E9" i="29"/>
  <c r="I10" i="29"/>
  <c r="E56" i="29" l="1"/>
  <c r="F54" i="29"/>
  <c r="H34" i="29"/>
  <c r="H56" i="29"/>
  <c r="E48" i="29"/>
  <c r="E54" i="29"/>
  <c r="E58" i="29" s="1"/>
  <c r="E62" i="29" s="1"/>
  <c r="E71" i="29" s="1"/>
  <c r="G48" i="29"/>
  <c r="G54" i="29"/>
  <c r="G58" i="29" s="1"/>
  <c r="G62" i="29" s="1"/>
  <c r="G71" i="29" s="1"/>
  <c r="H54" i="29"/>
  <c r="H48" i="29"/>
  <c r="I9" i="29"/>
  <c r="E34" i="29"/>
  <c r="G56" i="29"/>
  <c r="F56" i="29"/>
  <c r="F58" i="29" s="1"/>
  <c r="F62" i="29" s="1"/>
  <c r="F71" i="29" s="1"/>
  <c r="I12" i="29"/>
  <c r="I11" i="29"/>
  <c r="G64" i="29" l="1"/>
  <c r="I64" i="29" s="1"/>
  <c r="H58" i="29"/>
  <c r="H62" i="29" s="1"/>
  <c r="H71" i="29" s="1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70" i="29"/>
  <c r="I69" i="29"/>
  <c r="I68" i="29"/>
  <c r="I66" i="29"/>
  <c r="I65" i="29"/>
  <c r="I63" i="29"/>
  <c r="I61" i="29"/>
  <c r="I60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G73" i="29" l="1"/>
  <c r="I73" i="29" s="1"/>
  <c r="I59" i="29"/>
  <c r="I58" i="29"/>
  <c r="I62" i="29"/>
  <c r="I67" i="29"/>
  <c r="I71" i="29"/>
  <c r="H65" i="28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<sst xmlns="http://schemas.openxmlformats.org/spreadsheetml/2006/main" count="1165" uniqueCount="883">
  <si>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</si>
  <si>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</si>
  <si>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</si>
  <si>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</si>
  <si>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</si>
  <si>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</si>
  <si>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</si>
  <si>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</si>
  <si>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</si>
  <si>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</si>
  <si>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</si>
  <si>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</si>
  <si>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</si>
  <si>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</si>
  <si>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</si>
  <si>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</si>
  <si>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</si>
  <si>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</si>
  <si>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</si>
  <si>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</si>
  <si>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</si>
  <si>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</si>
  <si>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</si>
  <si>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</si>
  <si>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</si>
  <si>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</si>
  <si>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</si>
  <si>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</si>
  <si>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</si>
  <si>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</si>
  <si>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</si>
  <si>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</si>
  <si>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</si>
  <si>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</si>
  <si>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</si>
  <si>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</si>
  <si>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</si>
  <si>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</si>
  <si>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</si>
  <si>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</si>
  <si>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</si>
  <si>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</si>
  <si>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</si>
  <si>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</si>
  <si>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</si>
  <si>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</si>
  <si>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</si>
  <si>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</si>
  <si>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</si>
  <si>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</si>
  <si>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</si>
  <si>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</si>
  <si>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</si>
  <si>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</si>
  <si>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</si>
  <si>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</si>
  <si>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</si>
  <si>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</si>
  <si>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</si>
  <si>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</si>
  <si>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</si>
  <si>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</si>
  <si>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</si>
  <si>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</si>
  <si>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</si>
  <si>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</si>
  <si>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</si>
  <si>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</si>
  <si>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</si>
  <si>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</si>
  <si>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</si>
  <si>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</si>
  <si>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</si>
  <si>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</si>
  <si>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</si>
  <si>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</si>
  <si>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</si>
  <si>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</si>
  <si>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</si>
  <si>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</si>
  <si>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</si>
  <si>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</si>
  <si>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</si>
  <si>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</si>
  <si>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</si>
  <si>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</si>
  <si>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</si>
  <si>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</si>
  <si>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</si>
  <si>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</si>
  <si>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</si>
  <si>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</si>
  <si>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</si>
  <si>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</si>
  <si>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</si>
  <si>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</si>
  <si>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</si>
  <si>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</si>
  <si>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</si>
  <si>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</si>
  <si>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</si>
  <si>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</si>
  <si>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</si>
  <si>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</si>
  <si>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</si>
  <si>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</si>
  <si>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</si>
  <si>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</si>
  <si>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</si>
  <si>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</si>
  <si>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</si>
  <si>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</si>
  <si>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</si>
  <si>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</si>
  <si>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</si>
  <si>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</si>
  <si>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</si>
  <si>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</si>
  <si>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</si>
  <si>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</si>
  <si>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</si>
  <si>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</si>
  <si>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</si>
  <si>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</si>
  <si>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</si>
  <si>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</si>
  <si>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</si>
  <si>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</si>
  <si>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</si>
  <si>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</si>
  <si>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</si>
  <si>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</si>
  <si>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</si>
  <si>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</si>
  <si>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</si>
  <si>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</si>
  <si>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</si>
  <si>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</si>
  <si>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</si>
  <si>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</si>
  <si>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</si>
  <si>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</si>
  <si>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</si>
  <si>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</si>
  <si>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</si>
  <si>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</si>
  <si>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</si>
  <si>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</si>
  <si>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</si>
  <si>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</si>
  <si>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</si>
  <si>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</si>
  <si>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</si>
  <si>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</si>
  <si>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</si>
  <si>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</si>
  <si>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</si>
  <si>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</si>
  <si>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</si>
  <si>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</si>
  <si>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</si>
  <si>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</si>
  <si>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</si>
  <si>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</si>
  <si>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</si>
  <si>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</si>
  <si>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</si>
  <si>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</si>
  <si>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</si>
  <si>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</si>
  <si>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</si>
  <si>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</si>
  <si>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</si>
  <si>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</si>
  <si>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</si>
  <si>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</si>
  <si>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</si>
  <si>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</si>
  <si>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</si>
  <si>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</si>
  <si>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</si>
  <si>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</si>
  <si>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</si>
  <si>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</si>
  <si>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</si>
  <si>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</si>
  <si>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</si>
  <si>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</si>
  <si>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</si>
  <si>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</si>
  <si>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</si>
  <si>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</si>
  <si>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</si>
  <si>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</si>
  <si>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</si>
  <si>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</si>
  <si>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</si>
  <si>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</si>
  <si>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</si>
  <si>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</si>
  <si>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</si>
  <si>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</si>
  <si>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</si>
  <si>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</si>
  <si>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</si>
  <si>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</si>
  <si>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</si>
  <si>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</si>
  <si>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</si>
  <si>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</si>
  <si>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</si>
  <si>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</si>
  <si>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</si>
  <si>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</si>
  <si>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</si>
  <si>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</si>
  <si>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</si>
  <si>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</si>
  <si>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</si>
  <si>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</si>
  <si>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</si>
  <si>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</si>
  <si>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</si>
  <si>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</si>
  <si>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</si>
  <si>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</si>
  <si>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</si>
  <si>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</si>
  <si>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</si>
  <si>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</si>
  <si>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</si>
  <si>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</si>
  <si>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</si>
  <si>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</si>
  <si>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</si>
  <si>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</si>
  <si>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</si>
  <si>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</si>
  <si>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</si>
  <si>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</si>
  <si>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</si>
  <si>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</si>
  <si>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</si>
  <si>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</si>
  <si>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</si>
  <si>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</si>
  <si>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</si>
  <si>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</si>
  <si>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</si>
  <si>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</si>
  <si>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</si>
  <si>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</si>
  <si>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</si>
  <si>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</si>
  <si>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</si>
  <si>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</si>
  <si>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</si>
  <si>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</si>
  <si>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</si>
  <si>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</si>
  <si>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</si>
  <si>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</si>
  <si>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</si>
  <si>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</si>
  <si>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</si>
  <si>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</si>
  <si>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</si>
  <si>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</si>
  <si>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</si>
  <si>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</si>
  <si>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</si>
  <si>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</si>
  <si>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</si>
  <si>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</si>
  <si>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</si>
  <si>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</si>
  <si>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</si>
  <si>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</si>
  <si>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</si>
  <si>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</si>
  <si>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</si>
  <si>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</si>
  <si>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</si>
  <si>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</si>
  <si>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</si>
  <si>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</si>
  <si>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</si>
  <si>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</si>
  <si>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</si>
  <si>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</si>
  <si>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</si>
  <si>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</si>
  <si>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</si>
  <si>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</si>
  <si>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</si>
  <si>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</si>
  <si>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</si>
  <si>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</si>
  <si>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</si>
  <si>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</si>
  <si>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</si>
  <si>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</si>
  <si>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</si>
  <si>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</si>
  <si>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</si>
  <si>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</si>
  <si>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</si>
  <si>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</si>
  <si>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</si>
  <si>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</si>
  <si>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</si>
  <si>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</si>
  <si>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</si>
  <si>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</si>
  <si>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</si>
  <si>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</si>
  <si>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</si>
  <si>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</si>
  <si>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</si>
  <si>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</si>
  <si>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</si>
  <si>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</si>
  <si>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</si>
  <si>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</si>
  <si>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</si>
  <si>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</si>
  <si>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</si>
  <si>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</si>
  <si>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</si>
  <si>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</si>
  <si>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</si>
  <si>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</si>
  <si>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</si>
  <si>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</si>
  <si>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</si>
  <si>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</si>
  <si>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</si>
  <si>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</si>
  <si>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</si>
  <si>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</si>
  <si>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</si>
  <si>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</si>
  <si>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</si>
  <si>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</si>
  <si>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</si>
  <si>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</si>
  <si>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</si>
  <si>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</si>
  <si>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</si>
  <si>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</si>
  <si>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</si>
  <si>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</si>
  <si>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</si>
  <si>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</si>
  <si>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</si>
  <si>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</si>
  <si>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</si>
  <si>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</si>
  <si>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</si>
  <si>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</si>
  <si>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</si>
  <si>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</si>
  <si>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</si>
  <si>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</si>
  <si>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</si>
  <si>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</si>
  <si>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</si>
  <si>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</si>
  <si>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</si>
  <si>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</si>
  <si>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</si>
  <si>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</si>
  <si>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</si>
  <si>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</si>
  <si>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</si>
  <si>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</si>
  <si>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</si>
  <si>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</si>
  <si>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</si>
  <si>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</si>
  <si>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</si>
  <si>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</si>
  <si>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</si>
  <si>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</si>
  <si>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</si>
  <si>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</si>
  <si>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</si>
  <si>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</si>
  <si>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</si>
  <si>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</si>
  <si>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</si>
  <si>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</si>
  <si>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</si>
  <si>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</si>
  <si>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</si>
  <si>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</si>
  <si>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</si>
  <si>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</si>
  <si>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</si>
  <si>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</si>
  <si>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</si>
  <si>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</si>
  <si>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</si>
  <si>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</si>
  <si>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</si>
  <si>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</si>
  <si>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</si>
  <si>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</si>
  <si>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</si>
  <si>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</si>
  <si>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</si>
  <si>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</si>
  <si>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</si>
  <si>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</si>
  <si>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</si>
  <si>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</si>
  <si>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</si>
  <si>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</si>
  <si>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</si>
  <si>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</si>
  <si>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</si>
  <si>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</si>
  <si>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</si>
  <si>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</si>
  <si>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</si>
  <si>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</si>
  <si>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</si>
  <si>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</si>
  <si>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</si>
  <si>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</si>
  <si>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</si>
  <si>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</si>
  <si>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</si>
  <si>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</si>
  <si>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</si>
  <si>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</si>
  <si>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</si>
  <si>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</si>
  <si>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</si>
  <si>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</si>
  <si>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</si>
  <si>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</si>
  <si>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</si>
  <si>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</si>
  <si>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</si>
  <si>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</si>
  <si>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</si>
  <si>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</si>
  <si>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</si>
  <si>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</si>
  <si>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</si>
  <si>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</si>
  <si>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</si>
  <si>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</si>
  <si>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</si>
  <si>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</si>
  <si>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</si>
  <si>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</si>
  <si>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</si>
  <si>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</si>
  <si>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</si>
  <si>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</si>
  <si>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</si>
  <si>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</si>
  <si>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</si>
  <si>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</si>
  <si>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</si>
  <si>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</si>
  <si>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</si>
  <si>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</si>
  <si>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</si>
  <si>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</si>
  <si>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</si>
  <si>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</si>
  <si>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</si>
  <si>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</si>
  <si>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</si>
  <si>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</si>
  <si>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</si>
  <si>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</si>
  <si>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</si>
  <si>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</si>
  <si>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</si>
  <si>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</si>
  <si>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</si>
  <si>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</si>
  <si>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</si>
  <si>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</si>
  <si>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</si>
  <si>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</si>
  <si>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</si>
  <si>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</si>
  <si>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</si>
  <si>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</si>
  <si>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</si>
  <si>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</si>
  <si>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</si>
  <si>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</si>
  <si>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</si>
  <si>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</si>
  <si>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</si>
  <si>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</si>
  <si>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</si>
  <si>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</si>
  <si>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</si>
  <si>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</si>
  <si>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</si>
  <si>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</si>
  <si>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</si>
  <si>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</si>
  <si>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</si>
  <si>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</si>
  <si>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</si>
  <si>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</si>
  <si>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</si>
  <si>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</si>
  <si>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</si>
  <si>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</si>
  <si>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</si>
  <si>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</si>
  <si>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</si>
  <si>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</si>
  <si>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</si>
  <si>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</si>
  <si>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</si>
  <si>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</si>
  <si>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</si>
  <si>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</si>
  <si>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</si>
  <si>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</si>
  <si>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</si>
  <si>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</si>
  <si>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</si>
  <si>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</si>
  <si>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</si>
  <si>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</si>
  <si>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</si>
  <si>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</si>
  <si>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</si>
  <si>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</si>
  <si>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</si>
  <si>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</si>
  <si>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</si>
  <si>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</si>
  <si>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</si>
  <si>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</si>
  <si>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</si>
  <si>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</si>
  <si>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</si>
  <si>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</si>
  <si>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</si>
  <si>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</si>
  <si>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</si>
  <si>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</si>
  <si>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</si>
  <si>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</si>
  <si>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</si>
  <si>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</si>
  <si>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</si>
  <si>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</si>
  <si>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</si>
  <si>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</si>
  <si>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</si>
  <si>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</si>
  <si>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</si>
  <si>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</si>
  <si>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</si>
  <si>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</si>
  <si>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</si>
  <si>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</si>
  <si>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</si>
  <si>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</si>
  <si>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</si>
  <si>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</si>
  <si>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</si>
  <si>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</si>
  <si>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</si>
  <si>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</si>
  <si>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</si>
  <si>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</si>
  <si>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</si>
  <si>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</si>
  <si>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</si>
  <si>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</si>
  <si>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</si>
  <si>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</si>
  <si>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</si>
  <si>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</si>
  <si>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</si>
  <si>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</si>
  <si>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</si>
  <si>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</si>
  <si>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</si>
  <si>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</si>
  <si>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</si>
  <si>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</si>
  <si>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</si>
  <si>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</si>
  <si>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</si>
  <si>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</si>
  <si>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</si>
  <si>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</si>
  <si>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</si>
  <si>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</si>
  <si>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</si>
  <si>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</si>
  <si>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</si>
  <si>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</si>
  <si>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</si>
  <si>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</si>
  <si>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</si>
  <si>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</si>
  <si>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</si>
  <si>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</si>
  <si>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</si>
  <si>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</si>
  <si>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</si>
  <si>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</si>
  <si>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</si>
  <si>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</si>
  <si>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</si>
  <si>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</si>
  <si>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</si>
  <si>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</si>
  <si>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</si>
  <si>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</si>
  <si>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</si>
  <si>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</si>
  <si>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</si>
  <si>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</si>
  <si>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</si>
  <si>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</si>
  <si>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</si>
  <si>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</si>
  <si>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</si>
  <si>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</si>
  <si>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</si>
  <si>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</si>
  <si>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</si>
  <si>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</si>
  <si>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</si>
  <si>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</si>
  <si>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</si>
  <si>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</si>
  <si>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</si>
  <si>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</si>
  <si>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</si>
  <si>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</si>
  <si>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</si>
  <si>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</si>
  <si>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</si>
  <si>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</si>
  <si>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</si>
  <si>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</si>
  <si>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</si>
  <si>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</si>
  <si>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</si>
  <si>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</si>
  <si>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</si>
  <si>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</si>
  <si>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</si>
  <si>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</si>
  <si>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</si>
  <si>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</si>
  <si>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</si>
  <si>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</si>
  <si>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</si>
  <si>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</si>
  <si>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</si>
  <si>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</si>
  <si>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</si>
  <si>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</si>
  <si>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</si>
  <si>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</si>
  <si>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</si>
  <si>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</si>
  <si>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</si>
  <si>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</si>
  <si>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</si>
  <si>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</si>
  <si>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</si>
  <si>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</si>
  <si>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</si>
  <si>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</si>
  <si>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</si>
  <si>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</si>
  <si>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</si>
  <si>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</si>
  <si>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</si>
  <si>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</si>
  <si>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</si>
  <si>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</si>
  <si>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</si>
  <si>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</si>
  <si>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</si>
  <si>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</si>
  <si>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</si>
  <si>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</si>
  <si>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</si>
  <si>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</si>
  <si>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</si>
  <si>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</si>
  <si>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</si>
  <si>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</si>
  <si>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</si>
  <si>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</si>
  <si>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</si>
  <si>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</si>
  <si>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</si>
  <si>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</si>
  <si>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</si>
  <si>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</si>
  <si>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</si>
  <si>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</si>
  <si>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</si>
  <si>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</si>
  <si>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</si>
  <si>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</si>
  <si>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План за 2021.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</si>
  <si>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40-902/2018-I</t>
  </si>
  <si>
    <t>40-1023-I/2019-I</t>
  </si>
  <si>
    <t>40-1232/2020-I</t>
  </si>
  <si>
    <t>023-31/2021-I</t>
  </si>
  <si>
    <t>18.06.2018.</t>
  </si>
  <si>
    <t>07.06.2018.</t>
  </si>
  <si>
    <t>1307/3</t>
  </si>
  <si>
    <t>08-Службено/2019-IV</t>
  </si>
  <si>
    <t>03.07.2020.</t>
  </si>
  <si>
    <t>1685/4</t>
  </si>
  <si>
    <t>02.09.2020.</t>
  </si>
  <si>
    <t>Инструкције за плаћање добијене од оснивача</t>
  </si>
  <si>
    <t>09.06.2021.</t>
  </si>
  <si>
    <t>1907/3</t>
  </si>
  <si>
    <t>18.06.2021.</t>
  </si>
  <si>
    <t>Кредит за ликвидност</t>
  </si>
  <si>
    <t>дин</t>
  </si>
  <si>
    <t>не</t>
  </si>
  <si>
    <t>057</t>
  </si>
  <si>
    <t>Благајна - платне картице</t>
  </si>
  <si>
    <t>Благајна</t>
  </si>
  <si>
    <t>Благајна  - чекови</t>
  </si>
  <si>
    <t>Благајна - готовина - пазар</t>
  </si>
  <si>
    <t>ЕФГ банка</t>
  </si>
  <si>
    <t>Текући рачун-динарски</t>
  </si>
  <si>
    <t>Banca Intesa</t>
  </si>
  <si>
    <t>Комерцијална банка а.д.</t>
  </si>
  <si>
    <t>Аик банка а.д.</t>
  </si>
  <si>
    <t>Управа за трезор</t>
  </si>
  <si>
    <t>Банка поштанска штедионица</t>
  </si>
  <si>
    <t>21.06.2019.</t>
  </si>
  <si>
    <t>1705/4</t>
  </si>
  <si>
    <t>У складу са Оснивачким актом и Статутом</t>
  </si>
  <si>
    <t>У складу са Оснив.актом, Статутом и Кол.уговором</t>
  </si>
  <si>
    <t>Службено/2020-IV-08</t>
  </si>
  <si>
    <t>22.07.2019.</t>
  </si>
  <si>
    <t>Службено/2021-IV-08</t>
  </si>
  <si>
    <t>31.12.2021. (претходна година)</t>
  </si>
  <si>
    <t>31.03.2022.</t>
  </si>
  <si>
    <t>30.06.2022.</t>
  </si>
  <si>
    <t>30.09.2022.</t>
  </si>
  <si>
    <t>31.12.2022.</t>
  </si>
  <si>
    <t>ПОТРАЖИВАЊА за 2022. годииу*</t>
  </si>
  <si>
    <t>Стање на дан 
31.12.2021.
Претходна година</t>
  </si>
  <si>
    <t>Планирано стање 
на дан 31.12.2022. Текућа година</t>
  </si>
  <si>
    <t>Реализација
01.01-31.12.2021.
Претходна година</t>
  </si>
  <si>
    <t>План за                         01.01.- 31.12.2022. Текућа година</t>
  </si>
  <si>
    <t>Реализација 
01.01-31.12.2021.      Претходна година</t>
  </si>
  <si>
    <t>План за
01.01-31.12.2022.             Текућа година</t>
  </si>
  <si>
    <t>План за
01.01-31.12.2021.             Претходна  година</t>
  </si>
  <si>
    <t>03.04.2022.</t>
  </si>
  <si>
    <t>План 2022.** година</t>
  </si>
  <si>
    <t>Реализовано закључно са 31.12.2021.*</t>
  </si>
  <si>
    <t>на дан 31.03.2022.</t>
  </si>
  <si>
    <t>на дан 30.06.2022.</t>
  </si>
  <si>
    <t>на дан 30.09.2022.</t>
  </si>
  <si>
    <t>на дан 31.12.2022.</t>
  </si>
  <si>
    <t>Клуб америч.фудб.Индианс</t>
  </si>
  <si>
    <t>котизација смештаја -турнир</t>
  </si>
  <si>
    <t>ФК Фрушкогорац Крчедин</t>
  </si>
  <si>
    <t>уређење просторија клуба</t>
  </si>
  <si>
    <t>Руком.клуб Хајдук Бешка</t>
  </si>
  <si>
    <t xml:space="preserve">трошкови такмич.и рада </t>
  </si>
  <si>
    <t>ФК Хајдук Бешка</t>
  </si>
  <si>
    <t>трошк.рада и функц.клуба</t>
  </si>
  <si>
    <t>ФК Полет Нови Карловци</t>
  </si>
  <si>
    <t>прослава јубилеја клуба</t>
  </si>
  <si>
    <t>1827/3</t>
  </si>
  <si>
    <t>14.06.2022.</t>
  </si>
  <si>
    <t>023-30/2022-I</t>
  </si>
  <si>
    <t>Удружење БТМ Инђија-мас.</t>
  </si>
  <si>
    <t>организ.балкан.првенства</t>
  </si>
  <si>
    <t>Синдикална орг.полиције</t>
  </si>
  <si>
    <t>побољ.услова рада</t>
  </si>
  <si>
    <t>Општ.орган.инвалида рада</t>
  </si>
  <si>
    <t>покриће трошкова</t>
  </si>
  <si>
    <t>Куглашки клуб Железничар</t>
  </si>
  <si>
    <t>трошк.трен.и набавке опреме</t>
  </si>
  <si>
    <t>Основни суд Стара Пазова</t>
  </si>
  <si>
    <t>учеш.на рекреат.сусретима</t>
  </si>
  <si>
    <t>Спор.удруж. Барица</t>
  </si>
  <si>
    <t>организ.мемориј.туринира</t>
  </si>
  <si>
    <t>Опш.удруж.пензион.Бешка</t>
  </si>
  <si>
    <t>измирење обавеза и трошкова</t>
  </si>
  <si>
    <t>Стрељачки клуб Младост</t>
  </si>
  <si>
    <t>спров.планираних активности</t>
  </si>
  <si>
    <t>Епархија Рашко-Призренска</t>
  </si>
  <si>
    <t>помоћ народној кухињи</t>
  </si>
  <si>
    <t>Савез спорт.и рекр.инвалида</t>
  </si>
  <si>
    <t>куповина сп.опреме и такмич.</t>
  </si>
  <si>
    <t>КУД Б.Радичевић Бешка</t>
  </si>
  <si>
    <t>обележавање 70 год.постој.</t>
  </si>
  <si>
    <t>КУД Паја Зарић Н.Карловци</t>
  </si>
  <si>
    <t>учеш.на фестив.у Мађарској</t>
  </si>
  <si>
    <t>Котиз.за уче.запосл.на РСИ</t>
  </si>
  <si>
    <t>учешће на РСИ - Брзеће 2022</t>
  </si>
  <si>
    <t>Спортска опрема-запос.РСИ</t>
  </si>
  <si>
    <t>набавка спор.опреме РСИ</t>
  </si>
  <si>
    <t>Рукометни клуб Хајдук Бешка</t>
  </si>
  <si>
    <t>Удруж.грађ. Карлова Бара</t>
  </si>
  <si>
    <t>радови на локацији Пинц.бара</t>
  </si>
  <si>
    <t>Туристичка организ.Инђија</t>
  </si>
  <si>
    <t>манифест."Бешка фест"</t>
  </si>
  <si>
    <t>обележавање 95 год.постој.</t>
  </si>
  <si>
    <t>КУД Јединство Марадик</t>
  </si>
  <si>
    <t>манифест. Марадичка јесен</t>
  </si>
  <si>
    <t>Удруж.Парап.Фрушка гора -Срем</t>
  </si>
  <si>
    <t>трошкови рехабилитације</t>
  </si>
  <si>
    <t>Установа спортски центар</t>
  </si>
  <si>
    <t>карте за базен</t>
  </si>
  <si>
    <t>Завич.друштво Стара Бешка</t>
  </si>
  <si>
    <t>Шаховски клуб Хајдук 1973</t>
  </si>
  <si>
    <t>за текући рад</t>
  </si>
  <si>
    <t>промоција монографије</t>
  </si>
  <si>
    <t>Распон планираних и исплаћених зарада у периоду 01.01. до 31.12.2022*</t>
  </si>
  <si>
    <t>Црвени крст Инђија</t>
  </si>
  <si>
    <t>поткриће трошкова пројекта</t>
  </si>
  <si>
    <t>Међуопштинска организ.слепих и слабовидих</t>
  </si>
  <si>
    <t>за новогодишње пакетиће</t>
  </si>
  <si>
    <t>Петанкуе клуб  Бешка</t>
  </si>
  <si>
    <t>за покриће текућих трошкова</t>
  </si>
  <si>
    <t>Кошаркашки клуб Хајдук Бешка</t>
  </si>
  <si>
    <t>за текуће трошкове и такмичења</t>
  </si>
  <si>
    <t xml:space="preserve">трошкови такмичења и рада </t>
  </si>
  <si>
    <t xml:space="preserve">дани Данице Јовановић </t>
  </si>
  <si>
    <t>Друшво српско-грчког пријатељства Бешка</t>
  </si>
  <si>
    <t>КУД Младост Чортановци</t>
  </si>
  <si>
    <t>одржавање годишњег концерта</t>
  </si>
  <si>
    <t>КУД Бранко Радичевић Бешка</t>
  </si>
  <si>
    <t>завршни концерт и пакетићи</t>
  </si>
  <si>
    <t>за период од 01.01. до 31.12.2022. године*</t>
  </si>
  <si>
    <t>01.01-31.12.2022. године*</t>
  </si>
  <si>
    <t>БИЛАНС СТАЊА  на дан 31.12.2022. године*</t>
  </si>
  <si>
    <t>31.12.2022. године*</t>
  </si>
  <si>
    <t>Проценат реализације (реализација / план 31.12.2022*)</t>
  </si>
  <si>
    <t>Реализација за период 01.01 - 31.12.2022. године*</t>
  </si>
  <si>
    <t>01.01  -31.12.2022. године*</t>
  </si>
  <si>
    <t>Стање кредитне задужености 
на 31.12. 2021. године* у оригиналној валути</t>
  </si>
  <si>
    <t>Стање кредитне задужености 
на 31.12. 2022. године* у динарима</t>
  </si>
  <si>
    <t>ОБАВЕЗЕ за 2022. годину*</t>
  </si>
  <si>
    <t>у периоду од 01.01. до 31.12.2022. године*</t>
  </si>
  <si>
    <t>01.01-31.12.2022 године*</t>
  </si>
  <si>
    <t>Проценат реализације (реализација /                   план 31.12.2022)</t>
  </si>
  <si>
    <t>Проценат реализације (реализација /                   план 31.12.2022*)</t>
  </si>
  <si>
    <t>Модули за даљинско читање-велики потрошачи</t>
  </si>
  <si>
    <t>Опрема за одоризацију</t>
  </si>
  <si>
    <t xml:space="preserve">Коректори за мерно регулационе станице </t>
  </si>
  <si>
    <t>Укупан број спорова у 2022</t>
  </si>
  <si>
    <t>Укупна вредност спорова 31.12.2022.</t>
  </si>
  <si>
    <t>/</t>
  </si>
  <si>
    <t xml:space="preserve">9,798.156,29 </t>
  </si>
  <si>
    <t xml:space="preserve">Укупна вредност спора </t>
  </si>
  <si>
    <t>Dužnik Živković Zoran I.IVK 213/22 predmet kod javnog izvršitelja. Dug nastao po osnovu potrošnje gasa za sušenje duvana.</t>
  </si>
  <si>
    <t>Dužnik Milinčić Tanja, predmet I.IV 42/2016 kod javnog izvršitelja. Naplata pokušana na više predmeta izvršenja, ali za sada nisu pronađena sredstva za naplatu.</t>
  </si>
  <si>
    <t>Dužnik Radanović Željko, predmet I.IVK 243/2015 kod javnog izvršitelja. Naplata u toku plenidbom novčanih sredstava na penziju dužnika.</t>
  </si>
  <si>
    <t>Dužnik Aleksov Miron, predmet iz 2008.g od suda preuzeo izvršitelj pod brojem IIVK-A26/2016, Naplata pokušana na više predmeta izvršenja, ali za sada nisu pronađena sredstva za naplatu.</t>
  </si>
  <si>
    <t>Dužnik Mirković Đurađ, predmet br. I.IVK 254/2017 kod javnog izvršitelja. Postupak se vodi protiv naslednika obzirom da je dužnik preminuo nakon podnošenja predloga za izvršenje.</t>
  </si>
  <si>
    <t>Dukić Ratko, predmet kod Osnovnog suda. Naplata potraživanja zbog neispunjenja obaveze plaćanja po sporazumu.</t>
  </si>
  <si>
    <t>Božić Aleksanra, Predmet br.448/22 kod javnog izvršitelja Dragana Maričića. Naplata predložena na zaradi dužnika.</t>
  </si>
  <si>
    <t>Živković Zoran , predmet iz 2022  br 6/23 kod izvršitelja Srđana Jovanovića. Naplata predložena plenidbom novčanih sredstava.</t>
  </si>
  <si>
    <t>Стање на дан 30.09.2022. године*</t>
  </si>
  <si>
    <t>Стање на дан 31.12.2022. године**</t>
  </si>
  <si>
    <t>попуна систематизованог радног места</t>
  </si>
  <si>
    <t>престанак због заснивања р.одн. На неодр.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</si>
</sst>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;[Red]#,##0"/>
  </numFmts>
  <fonts count="47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</font>
    <font>
      <sz val="12"/>
      <color indexed="8"/>
      <name val="Calibri"/>
      <family val="2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41" fillId="0" borderId="0"/>
    <xf numFmtId="0" fontId="10" fillId="0" borderId="0"/>
  </cellStyleXfs>
  <cellXfs count="7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6" borderId="2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2" fillId="6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1" fillId="6" borderId="27" xfId="0" applyFont="1" applyFill="1" applyBorder="1" applyAlignment="1">
      <alignment vertical="center" wrapText="1"/>
    </xf>
    <xf numFmtId="0" fontId="31" fillId="6" borderId="10" xfId="0" applyFont="1" applyFill="1" applyBorder="1" applyAlignment="1">
      <alignment vertical="center" wrapText="1"/>
    </xf>
    <xf numFmtId="0" fontId="32" fillId="6" borderId="27" xfId="0" applyFont="1" applyFill="1" applyBorder="1" applyAlignment="1">
      <alignment vertical="center" wrapText="1"/>
    </xf>
    <xf numFmtId="0" fontId="32" fillId="6" borderId="10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2" fillId="6" borderId="2" xfId="0" applyNumberFormat="1" applyFont="1" applyFill="1" applyBorder="1" applyAlignment="1">
      <alignment horizontal="center" vertical="center" wrapText="1"/>
    </xf>
    <xf numFmtId="49" fontId="31" fillId="6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6" borderId="3" xfId="0" applyNumberFormat="1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6" borderId="29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3" fontId="32" fillId="6" borderId="10" xfId="0" applyNumberFormat="1" applyFont="1" applyFill="1" applyBorder="1" applyAlignment="1">
      <alignment horizontal="center" vertical="center" wrapText="1"/>
    </xf>
    <xf numFmtId="3" fontId="32" fillId="6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3" fontId="32" fillId="6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5" borderId="71" xfId="0" applyNumberFormat="1" applyFont="1" applyFill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6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6" borderId="5" xfId="0" applyNumberFormat="1" applyFont="1" applyFill="1" applyBorder="1" applyAlignment="1">
      <alignment horizontal="center" vertical="center" wrapText="1"/>
    </xf>
    <xf numFmtId="49" fontId="32" fillId="6" borderId="6" xfId="0" applyNumberFormat="1" applyFont="1" applyFill="1" applyBorder="1" applyAlignment="1">
      <alignment horizontal="center" vertical="center" wrapText="1"/>
    </xf>
    <xf numFmtId="49" fontId="31" fillId="6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7" borderId="100" xfId="0" applyFont="1" applyFill="1" applyBorder="1" applyAlignment="1">
      <alignment horizontal="center" vertical="center" wrapText="1"/>
    </xf>
    <xf numFmtId="0" fontId="35" fillId="7" borderId="101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8" borderId="104" xfId="0" applyNumberFormat="1" applyFont="1" applyFill="1" applyBorder="1" applyAlignment="1">
      <alignment horizontal="center" vertical="center"/>
    </xf>
    <xf numFmtId="4" fontId="37" fillId="8" borderId="105" xfId="0" applyNumberFormat="1" applyFont="1" applyFill="1" applyBorder="1" applyAlignment="1">
      <alignment horizontal="center" vertical="center"/>
    </xf>
    <xf numFmtId="4" fontId="37" fillId="5" borderId="104" xfId="0" applyNumberFormat="1" applyFont="1" applyFill="1" applyBorder="1" applyAlignment="1">
      <alignment horizontal="center" vertical="center"/>
    </xf>
    <xf numFmtId="4" fontId="37" fillId="5" borderId="105" xfId="0" applyNumberFormat="1" applyFont="1" applyFill="1" applyBorder="1" applyAlignment="1">
      <alignment horizontal="center" vertical="center"/>
    </xf>
    <xf numFmtId="4" fontId="37" fillId="5" borderId="110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8" borderId="111" xfId="0" applyFont="1" applyFill="1" applyBorder="1"/>
    <xf numFmtId="0" fontId="37" fillId="5" borderId="111" xfId="0" applyFont="1" applyFill="1" applyBorder="1"/>
    <xf numFmtId="0" fontId="19" fillId="0" borderId="0" xfId="0" applyFont="1"/>
    <xf numFmtId="3" fontId="19" fillId="0" borderId="35" xfId="0" applyNumberFormat="1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3" fontId="19" fillId="0" borderId="63" xfId="0" applyNumberFormat="1" applyFont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7" fillId="4" borderId="29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24" fillId="0" borderId="27" xfId="0" applyFont="1" applyBorder="1"/>
    <xf numFmtId="0" fontId="24" fillId="0" borderId="15" xfId="0" applyFont="1" applyBorder="1"/>
    <xf numFmtId="0" fontId="24" fillId="0" borderId="14" xfId="0" applyFont="1" applyBorder="1"/>
    <xf numFmtId="0" fontId="40" fillId="0" borderId="1" xfId="0" applyFont="1" applyBorder="1"/>
    <xf numFmtId="3" fontId="40" fillId="0" borderId="1" xfId="0" applyNumberFormat="1" applyFont="1" applyBorder="1"/>
    <xf numFmtId="0" fontId="42" fillId="0" borderId="1" xfId="0" applyFont="1" applyBorder="1"/>
    <xf numFmtId="3" fontId="2" fillId="0" borderId="0" xfId="0" applyNumberFormat="1" applyFont="1"/>
    <xf numFmtId="14" fontId="19" fillId="0" borderId="41" xfId="0" applyNumberFormat="1" applyFont="1" applyBorder="1" applyAlignment="1">
      <alignment vertical="center"/>
    </xf>
    <xf numFmtId="3" fontId="19" fillId="5" borderId="64" xfId="0" applyNumberFormat="1" applyFont="1" applyFill="1" applyBorder="1" applyAlignment="1">
      <alignment horizontal="left" vertical="center"/>
    </xf>
    <xf numFmtId="3" fontId="19" fillId="5" borderId="64" xfId="0" applyNumberFormat="1" applyFont="1" applyFill="1" applyBorder="1" applyAlignment="1">
      <alignment horizontal="center" vertical="center"/>
    </xf>
    <xf numFmtId="3" fontId="19" fillId="4" borderId="10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3" fontId="19" fillId="4" borderId="31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9" fontId="7" fillId="0" borderId="18" xfId="0" applyNumberFormat="1" applyFont="1" applyBorder="1"/>
    <xf numFmtId="0" fontId="19" fillId="0" borderId="38" xfId="0" applyFont="1" applyBorder="1" applyAlignment="1">
      <alignment horizontal="left" vertical="center"/>
    </xf>
    <xf numFmtId="0" fontId="19" fillId="4" borderId="17" xfId="0" applyFont="1" applyFill="1" applyBorder="1" applyAlignment="1">
      <alignment vertical="center"/>
    </xf>
    <xf numFmtId="3" fontId="7" fillId="4" borderId="24" xfId="0" applyNumberFormat="1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3" fontId="7" fillId="4" borderId="68" xfId="0" applyNumberFormat="1" applyFont="1" applyFill="1" applyBorder="1" applyAlignment="1">
      <alignment horizontal="center" vertical="center"/>
    </xf>
    <xf numFmtId="3" fontId="7" fillId="4" borderId="37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43" fillId="0" borderId="26" xfId="0" applyNumberFormat="1" applyFont="1" applyBorder="1" applyAlignment="1">
      <alignment horizontal="center" vertical="center"/>
    </xf>
    <xf numFmtId="3" fontId="42" fillId="0" borderId="1" xfId="0" applyNumberFormat="1" applyFont="1" applyBorder="1"/>
    <xf numFmtId="3" fontId="11" fillId="4" borderId="6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44" fillId="0" borderId="1" xfId="0" applyFont="1" applyBorder="1"/>
    <xf numFmtId="3" fontId="44" fillId="0" borderId="1" xfId="0" applyNumberFormat="1" applyFont="1" applyBorder="1"/>
    <xf numFmtId="3" fontId="7" fillId="0" borderId="1" xfId="0" applyNumberFormat="1" applyFont="1" applyBorder="1"/>
    <xf numFmtId="0" fontId="44" fillId="4" borderId="1" xfId="0" applyFont="1" applyFill="1" applyBorder="1"/>
    <xf numFmtId="0" fontId="7" fillId="4" borderId="1" xfId="0" applyFont="1" applyFill="1" applyBorder="1"/>
    <xf numFmtId="0" fontId="45" fillId="0" borderId="1" xfId="3" applyFont="1" applyBorder="1" applyAlignment="1">
      <alignment horizontal="left"/>
    </xf>
    <xf numFmtId="3" fontId="7" fillId="4" borderId="1" xfId="0" applyNumberFormat="1" applyFont="1" applyFill="1" applyBorder="1"/>
    <xf numFmtId="3" fontId="19" fillId="4" borderId="66" xfId="0" applyNumberFormat="1" applyFont="1" applyFill="1" applyBorder="1" applyAlignment="1">
      <alignment horizontal="center" vertical="center"/>
    </xf>
    <xf numFmtId="0" fontId="37" fillId="8" borderId="111" xfId="4" applyFont="1" applyFill="1" applyBorder="1"/>
    <xf numFmtId="165" fontId="37" fillId="8" borderId="104" xfId="4" applyNumberFormat="1" applyFont="1" applyFill="1" applyBorder="1" applyAlignment="1">
      <alignment horizontal="center" vertical="center"/>
    </xf>
    <xf numFmtId="165" fontId="37" fillId="8" borderId="104" xfId="0" applyNumberFormat="1" applyFont="1" applyFill="1" applyBorder="1" applyAlignment="1">
      <alignment horizontal="center" vertical="center"/>
    </xf>
    <xf numFmtId="165" fontId="37" fillId="8" borderId="105" xfId="0" applyNumberFormat="1" applyFont="1" applyFill="1" applyBorder="1" applyAlignment="1">
      <alignment horizontal="center" vertical="center"/>
    </xf>
    <xf numFmtId="0" fontId="37" fillId="5" borderId="111" xfId="4" applyFont="1" applyFill="1" applyBorder="1"/>
    <xf numFmtId="165" fontId="37" fillId="5" borderId="104" xfId="4" applyNumberFormat="1" applyFont="1" applyFill="1" applyBorder="1" applyAlignment="1">
      <alignment horizontal="center" vertical="center"/>
    </xf>
    <xf numFmtId="165" fontId="37" fillId="5" borderId="104" xfId="0" applyNumberFormat="1" applyFont="1" applyFill="1" applyBorder="1" applyAlignment="1">
      <alignment horizontal="center" vertical="center"/>
    </xf>
    <xf numFmtId="165" fontId="37" fillId="7" borderId="100" xfId="0" applyNumberFormat="1" applyFont="1" applyFill="1" applyBorder="1"/>
    <xf numFmtId="165" fontId="37" fillId="7" borderId="101" xfId="0" applyNumberFormat="1" applyFont="1" applyFill="1" applyBorder="1"/>
    <xf numFmtId="165" fontId="37" fillId="7" borderId="100" xfId="0" applyNumberFormat="1" applyFont="1" applyFill="1" applyBorder="1" applyAlignment="1">
      <alignment horizontal="center" vertical="center"/>
    </xf>
    <xf numFmtId="3" fontId="46" fillId="0" borderId="74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3" fontId="19" fillId="0" borderId="62" xfId="0" applyNumberFormat="1" applyFont="1" applyBorder="1" applyAlignment="1">
      <alignment horizontal="center" vertical="center"/>
    </xf>
    <xf numFmtId="0" fontId="6" fillId="5" borderId="11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4" fontId="16" fillId="0" borderId="47" xfId="0" applyNumberFormat="1" applyFont="1" applyBorder="1" applyAlignment="1">
      <alignment horizontal="center" vertical="center"/>
    </xf>
    <xf numFmtId="4" fontId="16" fillId="0" borderId="71" xfId="1" applyNumberFormat="1" applyFont="1" applyBorder="1" applyAlignment="1">
      <alignment horizontal="center" vertical="center"/>
    </xf>
    <xf numFmtId="4" fontId="16" fillId="0" borderId="26" xfId="1" applyNumberFormat="1" applyFont="1" applyBorder="1" applyAlignment="1">
      <alignment horizontal="center" vertical="center"/>
    </xf>
    <xf numFmtId="4" fontId="16" fillId="0" borderId="58" xfId="1" applyNumberFormat="1" applyFont="1" applyBorder="1" applyAlignment="1">
      <alignment horizontal="center" vertical="center"/>
    </xf>
    <xf numFmtId="4" fontId="16" fillId="0" borderId="35" xfId="1" applyNumberFormat="1" applyFont="1" applyBorder="1" applyAlignment="1">
      <alignment horizontal="center" vertical="center"/>
    </xf>
    <xf numFmtId="4" fontId="16" fillId="0" borderId="56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left" vertic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11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center" vertical="center" wrapText="1"/>
    </xf>
    <xf numFmtId="3" fontId="11" fillId="0" borderId="2" xfId="0" applyNumberFormat="1" applyFont="1" applyBorder="1"/>
    <xf numFmtId="3" fontId="11" fillId="0" borderId="1" xfId="0" applyNumberFormat="1" applyFont="1" applyBorder="1"/>
    <xf numFmtId="3" fontId="11" fillId="0" borderId="6" xfId="0" applyNumberFormat="1" applyFont="1" applyBorder="1"/>
    <xf numFmtId="3" fontId="11" fillId="0" borderId="22" xfId="0" applyNumberFormat="1" applyFont="1" applyBorder="1"/>
    <xf numFmtId="0" fontId="11" fillId="0" borderId="75" xfId="0" applyFont="1" applyBorder="1" applyAlignment="1">
      <alignment horizontal="left" vertical="center" wrapText="1"/>
    </xf>
    <xf numFmtId="49" fontId="11" fillId="0" borderId="77" xfId="0" applyNumberFormat="1" applyFont="1" applyBorder="1" applyAlignment="1">
      <alignment horizontal="center" vertical="center"/>
    </xf>
    <xf numFmtId="0" fontId="11" fillId="0" borderId="7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center" vertical="center"/>
    </xf>
    <xf numFmtId="3" fontId="5" fillId="0" borderId="76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16" fillId="5" borderId="94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94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9" fontId="17" fillId="0" borderId="86" xfId="0" applyNumberFormat="1" applyFont="1" applyBorder="1" applyAlignment="1">
      <alignment horizontal="center" vertical="center"/>
    </xf>
    <xf numFmtId="9" fontId="17" fillId="0" borderId="70" xfId="0" applyNumberFormat="1" applyFont="1" applyBorder="1" applyAlignment="1">
      <alignment horizontal="center" vertical="center"/>
    </xf>
    <xf numFmtId="3" fontId="17" fillId="0" borderId="94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49" fontId="32" fillId="6" borderId="22" xfId="0" applyNumberFormat="1" applyFont="1" applyFill="1" applyBorder="1" applyAlignment="1">
      <alignment horizontal="center" vertical="center" wrapText="1"/>
    </xf>
    <xf numFmtId="49" fontId="32" fillId="6" borderId="6" xfId="0" applyNumberFormat="1" applyFont="1" applyFill="1" applyBorder="1" applyAlignment="1">
      <alignment horizontal="center" vertical="center" wrapText="1"/>
    </xf>
    <xf numFmtId="3" fontId="17" fillId="4" borderId="94" xfId="0" applyNumberFormat="1" applyFont="1" applyFill="1" applyBorder="1" applyAlignment="1">
      <alignment horizontal="center" vertical="center"/>
    </xf>
    <xf numFmtId="3" fontId="17" fillId="4" borderId="24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3" xfId="0" applyFont="1" applyFill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2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0" borderId="52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4" borderId="28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right"/>
    </xf>
    <xf numFmtId="0" fontId="6" fillId="0" borderId="78" xfId="0" applyFont="1" applyBorder="1" applyAlignment="1">
      <alignment horizontal="right"/>
    </xf>
    <xf numFmtId="0" fontId="6" fillId="0" borderId="81" xfId="0" applyFont="1" applyBorder="1" applyAlignment="1">
      <alignment horizontal="righ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165" fontId="37" fillId="8" borderId="112" xfId="0" applyNumberFormat="1" applyFont="1" applyFill="1" applyBorder="1" applyAlignment="1">
      <alignment horizontal="center" vertical="center"/>
    </xf>
    <xf numFmtId="165" fontId="37" fillId="8" borderId="113" xfId="0" applyNumberFormat="1" applyFont="1" applyFill="1" applyBorder="1" applyAlignment="1">
      <alignment horizontal="center" vertical="center"/>
    </xf>
    <xf numFmtId="165" fontId="37" fillId="8" borderId="114" xfId="0" applyNumberFormat="1" applyFont="1" applyFill="1" applyBorder="1" applyAlignment="1">
      <alignment horizontal="center" vertical="center"/>
    </xf>
    <xf numFmtId="0" fontId="39" fillId="7" borderId="96" xfId="0" applyFont="1" applyFill="1" applyBorder="1" applyAlignment="1">
      <alignment horizontal="center" vertical="center"/>
    </xf>
    <xf numFmtId="0" fontId="39" fillId="7" borderId="97" xfId="0" applyFont="1" applyFill="1" applyBorder="1" applyAlignment="1">
      <alignment horizontal="center" vertical="center"/>
    </xf>
    <xf numFmtId="0" fontId="39" fillId="7" borderId="98" xfId="0" applyFont="1" applyFill="1" applyBorder="1" applyAlignment="1">
      <alignment horizontal="center" vertical="center"/>
    </xf>
    <xf numFmtId="0" fontId="35" fillId="7" borderId="96" xfId="0" applyFont="1" applyFill="1" applyBorder="1" applyAlignment="1">
      <alignment horizontal="center" vertical="center"/>
    </xf>
    <xf numFmtId="0" fontId="35" fillId="7" borderId="97" xfId="0" applyFont="1" applyFill="1" applyBorder="1" applyAlignment="1">
      <alignment vertical="center"/>
    </xf>
    <xf numFmtId="0" fontId="35" fillId="7" borderId="98" xfId="0" applyFont="1" applyFill="1" applyBorder="1" applyAlignment="1">
      <alignment vertical="center"/>
    </xf>
    <xf numFmtId="165" fontId="37" fillId="8" borderId="112" xfId="4" applyNumberFormat="1" applyFont="1" applyFill="1" applyBorder="1" applyAlignment="1">
      <alignment horizontal="center" vertical="center"/>
    </xf>
    <xf numFmtId="165" fontId="37" fillId="8" borderId="113" xfId="4" applyNumberFormat="1" applyFont="1" applyFill="1" applyBorder="1" applyAlignment="1">
      <alignment horizontal="center" vertical="center"/>
    </xf>
    <xf numFmtId="165" fontId="37" fillId="8" borderId="115" xfId="4" applyNumberFormat="1" applyFont="1" applyFill="1" applyBorder="1" applyAlignment="1">
      <alignment horizontal="center" vertical="center"/>
    </xf>
    <xf numFmtId="165" fontId="37" fillId="8" borderId="115" xfId="0" applyNumberFormat="1" applyFont="1" applyFill="1" applyBorder="1" applyAlignment="1">
      <alignment horizontal="center" vertical="center"/>
    </xf>
    <xf numFmtId="165" fontId="37" fillId="8" borderId="103" xfId="4" applyNumberFormat="1" applyFont="1" applyFill="1" applyBorder="1" applyAlignment="1">
      <alignment horizontal="center" vertical="center"/>
    </xf>
    <xf numFmtId="165" fontId="37" fillId="8" borderId="107" xfId="4" applyNumberFormat="1" applyFont="1" applyFill="1" applyBorder="1" applyAlignment="1">
      <alignment horizontal="center" vertical="center"/>
    </xf>
    <xf numFmtId="165" fontId="37" fillId="8" borderId="109" xfId="4" applyNumberFormat="1" applyFont="1" applyFill="1" applyBorder="1" applyAlignment="1">
      <alignment horizontal="center" vertical="center"/>
    </xf>
    <xf numFmtId="0" fontId="37" fillId="8" borderId="102" xfId="4" applyFont="1" applyFill="1" applyBorder="1" applyAlignment="1">
      <alignment horizontal="center" vertical="center"/>
    </xf>
    <xf numFmtId="0" fontId="37" fillId="8" borderId="106" xfId="4" applyFont="1" applyFill="1" applyBorder="1" applyAlignment="1">
      <alignment horizontal="center" vertical="center"/>
    </xf>
    <xf numFmtId="0" fontId="37" fillId="8" borderId="108" xfId="4" applyFont="1" applyFill="1" applyBorder="1" applyAlignment="1">
      <alignment horizontal="center" vertical="center"/>
    </xf>
    <xf numFmtId="0" fontId="37" fillId="8" borderId="103" xfId="4" applyFont="1" applyFill="1" applyBorder="1" applyAlignment="1">
      <alignment horizontal="left" vertical="center" wrapText="1"/>
    </xf>
    <xf numFmtId="0" fontId="37" fillId="8" borderId="107" xfId="4" applyFont="1" applyFill="1" applyBorder="1" applyAlignment="1">
      <alignment horizontal="left" vertical="center" wrapText="1"/>
    </xf>
    <xf numFmtId="0" fontId="37" fillId="8" borderId="109" xfId="4" applyFont="1" applyFill="1" applyBorder="1" applyAlignment="1">
      <alignment horizontal="left" vertical="center" wrapText="1"/>
    </xf>
    <xf numFmtId="164" fontId="37" fillId="8" borderId="103" xfId="4" applyNumberFormat="1" applyFont="1" applyFill="1" applyBorder="1" applyAlignment="1">
      <alignment horizontal="center" vertical="center"/>
    </xf>
    <xf numFmtId="164" fontId="37" fillId="8" borderId="107" xfId="4" applyNumberFormat="1" applyFont="1" applyFill="1" applyBorder="1" applyAlignment="1">
      <alignment horizontal="center" vertical="center"/>
    </xf>
    <xf numFmtId="164" fontId="37" fillId="8" borderId="109" xfId="4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7" borderId="95" xfId="0" applyFont="1" applyFill="1" applyBorder="1" applyAlignment="1">
      <alignment horizontal="center" vertical="center" wrapText="1"/>
    </xf>
    <xf numFmtId="0" fontId="35" fillId="7" borderId="99" xfId="0" applyFont="1" applyFill="1" applyBorder="1" applyAlignment="1">
      <alignment horizontal="center" vertical="center" wrapText="1"/>
    </xf>
    <xf numFmtId="164" fontId="37" fillId="8" borderId="103" xfId="0" applyNumberFormat="1" applyFont="1" applyFill="1" applyBorder="1" applyAlignment="1">
      <alignment horizontal="center" vertical="center"/>
    </xf>
    <xf numFmtId="164" fontId="37" fillId="8" borderId="107" xfId="0" applyNumberFormat="1" applyFont="1" applyFill="1" applyBorder="1" applyAlignment="1">
      <alignment horizontal="center" vertical="center"/>
    </xf>
    <xf numFmtId="164" fontId="37" fillId="8" borderId="109" xfId="0" applyNumberFormat="1" applyFont="1" applyFill="1" applyBorder="1" applyAlignment="1">
      <alignment horizontal="center" vertical="center"/>
    </xf>
    <xf numFmtId="165" fontId="37" fillId="8" borderId="103" xfId="0" applyNumberFormat="1" applyFont="1" applyFill="1" applyBorder="1" applyAlignment="1">
      <alignment horizontal="center" vertical="center"/>
    </xf>
    <xf numFmtId="165" fontId="37" fillId="8" borderId="107" xfId="0" applyNumberFormat="1" applyFont="1" applyFill="1" applyBorder="1" applyAlignment="1">
      <alignment horizontal="center" vertical="center"/>
    </xf>
    <xf numFmtId="165" fontId="37" fillId="8" borderId="109" xfId="0" applyNumberFormat="1" applyFont="1" applyFill="1" applyBorder="1" applyAlignment="1">
      <alignment horizontal="center" vertical="center"/>
    </xf>
    <xf numFmtId="0" fontId="37" fillId="8" borderId="102" xfId="0" applyFont="1" applyFill="1" applyBorder="1" applyAlignment="1">
      <alignment horizontal="center" vertical="center"/>
    </xf>
    <xf numFmtId="0" fontId="37" fillId="8" borderId="106" xfId="0" applyFont="1" applyFill="1" applyBorder="1" applyAlignment="1">
      <alignment horizontal="center" vertical="center"/>
    </xf>
    <xf numFmtId="0" fontId="37" fillId="8" borderId="108" xfId="0" applyFont="1" applyFill="1" applyBorder="1" applyAlignment="1">
      <alignment horizontal="center" vertical="center"/>
    </xf>
    <xf numFmtId="0" fontId="37" fillId="8" borderId="103" xfId="0" applyFont="1" applyFill="1" applyBorder="1" applyAlignment="1">
      <alignment horizontal="left" vertical="center"/>
    </xf>
    <xf numFmtId="0" fontId="37" fillId="8" borderId="107" xfId="0" applyFont="1" applyFill="1" applyBorder="1" applyAlignment="1">
      <alignment horizontal="left" vertical="center"/>
    </xf>
    <xf numFmtId="0" fontId="37" fillId="8" borderId="10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49" fontId="16" fillId="0" borderId="77" xfId="1" applyNumberFormat="1" applyFont="1" applyBorder="1" applyAlignment="1">
      <alignment horizontal="left" vertical="center" wrapText="1"/>
    </xf>
    <xf numFmtId="49" fontId="16" fillId="0" borderId="72" xfId="1" applyNumberFormat="1" applyFont="1" applyBorder="1" applyAlignment="1">
      <alignment horizontal="left" vertical="center" wrapText="1"/>
    </xf>
    <xf numFmtId="49" fontId="16" fillId="0" borderId="86" xfId="1" applyNumberFormat="1" applyFont="1" applyBorder="1" applyAlignment="1">
      <alignment horizontal="left" vertical="center" wrapText="1"/>
    </xf>
    <xf numFmtId="49" fontId="16" fillId="0" borderId="117" xfId="1" applyNumberFormat="1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49" fontId="16" fillId="0" borderId="1" xfId="1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46" fillId="5" borderId="56" xfId="0" applyNumberFormat="1" applyFont="1" applyFill="1" applyBorder="1" applyAlignment="1">
      <alignment horizontal="center" vertical="center"/>
    </xf>
    <xf numFmtId="3" fontId="46" fillId="5" borderId="57" xfId="0" applyNumberFormat="1" applyFont="1" applyFill="1" applyBorder="1" applyAlignment="1">
      <alignment horizontal="center" vertical="center"/>
    </xf>
  </cellXfs>
  <cellStyles count="5">
    <cellStyle name="Normal 2" xfId="1" xr:uid="{00000000-0005-0000-0000-000000000000}"/>
    <cellStyle name="Normal_Донације" xfId="3" xr:uid="{00000000-0005-0000-0000-000001000000}"/>
    <cellStyle name="Normalan" xfId="0" builtinId="0"/>
    <cellStyle name="Normalan 2" xfId="4" xr:uid="{F89B940F-5EE3-4A10-A954-AD25B1890F49}"/>
    <cellStyle name="Procena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48"/>
  <sheetViews>
    <sheetView showGridLines="0" topLeftCell="A63" workbookViewId="0">
      <selection sqref="A1:J83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8" customWidth="1"/>
    <col min="7" max="8" width="18.28515625" style="49" customWidth="1"/>
    <col min="9" max="9" width="16.5703125" style="164" customWidth="1"/>
    <col min="10" max="10" width="3.28515625" style="8" customWidth="1"/>
    <col min="11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73"/>
      <c r="H1" s="174"/>
      <c r="I1" s="174" t="s">
        <v>671</v>
      </c>
      <c r="J1" s="274"/>
      <c r="K1" s="274"/>
    </row>
    <row r="2" spans="1:11" ht="20.25" customHeight="1" x14ac:dyDescent="0.25">
      <c r="B2" s="487" t="s">
        <v>579</v>
      </c>
      <c r="C2" s="487"/>
      <c r="D2" s="487"/>
      <c r="E2" s="487"/>
      <c r="F2" s="487"/>
      <c r="G2" s="487"/>
      <c r="H2" s="487"/>
      <c r="I2" s="487"/>
    </row>
    <row r="3" spans="1:11" ht="19.5" customHeight="1" x14ac:dyDescent="0.25">
      <c r="B3" s="487" t="s">
        <v>849</v>
      </c>
      <c r="C3" s="487"/>
      <c r="D3" s="487"/>
      <c r="E3" s="487"/>
      <c r="F3" s="487"/>
      <c r="G3" s="487"/>
      <c r="H3" s="487"/>
      <c r="I3" s="487"/>
    </row>
    <row r="4" spans="1:11" ht="12" customHeight="1" x14ac:dyDescent="0.25">
      <c r="B4" s="275"/>
      <c r="C4" s="275"/>
      <c r="D4" s="275"/>
      <c r="E4" s="275"/>
      <c r="F4" s="275"/>
      <c r="G4" s="164"/>
      <c r="H4" s="36"/>
      <c r="I4" s="36"/>
    </row>
    <row r="5" spans="1:11" ht="12" customHeight="1" thickBot="1" x14ac:dyDescent="0.3">
      <c r="B5" s="130"/>
      <c r="C5" s="130"/>
      <c r="D5" s="130"/>
      <c r="E5" s="275"/>
      <c r="F5" s="275"/>
      <c r="G5" s="164"/>
      <c r="H5" s="36"/>
      <c r="I5" s="36" t="s">
        <v>128</v>
      </c>
    </row>
    <row r="6" spans="1:11" ht="29.25" customHeight="1" x14ac:dyDescent="0.25">
      <c r="B6" s="488" t="s">
        <v>60</v>
      </c>
      <c r="C6" s="496" t="s">
        <v>61</v>
      </c>
      <c r="D6" s="494" t="s">
        <v>84</v>
      </c>
      <c r="E6" s="490" t="s">
        <v>762</v>
      </c>
      <c r="F6" s="492" t="s">
        <v>763</v>
      </c>
      <c r="G6" s="500" t="s">
        <v>850</v>
      </c>
      <c r="H6" s="501"/>
      <c r="I6" s="498" t="s">
        <v>853</v>
      </c>
    </row>
    <row r="7" spans="1:11" ht="24.75" customHeight="1" x14ac:dyDescent="0.25">
      <c r="B7" s="489"/>
      <c r="C7" s="497"/>
      <c r="D7" s="495"/>
      <c r="E7" s="491"/>
      <c r="F7" s="493"/>
      <c r="G7" s="232" t="s">
        <v>67</v>
      </c>
      <c r="H7" s="308" t="s">
        <v>46</v>
      </c>
      <c r="I7" s="499"/>
    </row>
    <row r="8" spans="1:11" ht="16.5" customHeight="1" thickBot="1" x14ac:dyDescent="0.3">
      <c r="A8" s="62"/>
      <c r="B8" s="276">
        <v>1</v>
      </c>
      <c r="C8" s="196">
        <v>2</v>
      </c>
      <c r="D8" s="277">
        <v>3</v>
      </c>
      <c r="E8" s="195">
        <v>4</v>
      </c>
      <c r="F8" s="277">
        <v>5</v>
      </c>
      <c r="G8" s="172">
        <v>6</v>
      </c>
      <c r="H8" s="309">
        <v>7</v>
      </c>
      <c r="I8" s="173">
        <v>8</v>
      </c>
    </row>
    <row r="9" spans="1:11" ht="20.100000000000001" customHeight="1" x14ac:dyDescent="0.25">
      <c r="A9" s="62"/>
      <c r="B9" s="484"/>
      <c r="C9" s="298" t="s">
        <v>580</v>
      </c>
      <c r="D9" s="485">
        <v>1001</v>
      </c>
      <c r="E9" s="486">
        <f>E11+E14+E17+E18+E19+E20+E21</f>
        <v>1072967</v>
      </c>
      <c r="F9" s="486">
        <f t="shared" ref="F9:H9" si="0">F11+F14+F17+F18+F19+F20+F21</f>
        <v>1228918</v>
      </c>
      <c r="G9" s="486">
        <f t="shared" si="0"/>
        <v>1228918</v>
      </c>
      <c r="H9" s="486">
        <f t="shared" si="0"/>
        <v>1216387</v>
      </c>
      <c r="I9" s="368">
        <f>IFERROR(H9/G9,"  ")</f>
        <v>0.98980322527621856</v>
      </c>
    </row>
    <row r="10" spans="1:11" ht="13.5" customHeight="1" x14ac:dyDescent="0.25">
      <c r="A10" s="62"/>
      <c r="B10" s="480"/>
      <c r="C10" s="299" t="s">
        <v>581</v>
      </c>
      <c r="D10" s="481"/>
      <c r="E10" s="465"/>
      <c r="F10" s="465"/>
      <c r="G10" s="465"/>
      <c r="H10" s="465"/>
      <c r="I10" s="369" t="str">
        <f>IFERROR(H10/G10,"  ")</f>
        <v xml:space="preserve">  </v>
      </c>
    </row>
    <row r="11" spans="1:11" ht="20.100000000000001" customHeight="1" x14ac:dyDescent="0.25">
      <c r="A11" s="62"/>
      <c r="B11" s="278">
        <v>60</v>
      </c>
      <c r="C11" s="185" t="s">
        <v>582</v>
      </c>
      <c r="D11" s="279">
        <v>1002</v>
      </c>
      <c r="E11" s="281">
        <f>E12+E13</f>
        <v>1021992</v>
      </c>
      <c r="F11" s="281">
        <f t="shared" ref="F11:H11" si="1">F12+F13</f>
        <v>1173463</v>
      </c>
      <c r="G11" s="281">
        <f t="shared" si="1"/>
        <v>1173463</v>
      </c>
      <c r="H11" s="281">
        <f t="shared" si="1"/>
        <v>1176364</v>
      </c>
      <c r="I11" s="187">
        <f>IFERROR(H11/G11,"  ")</f>
        <v>1.0024721699789427</v>
      </c>
    </row>
    <row r="12" spans="1:11" ht="20.100000000000001" customHeight="1" x14ac:dyDescent="0.25">
      <c r="A12" s="62"/>
      <c r="B12" s="278" t="s">
        <v>583</v>
      </c>
      <c r="C12" s="185" t="s">
        <v>584</v>
      </c>
      <c r="D12" s="279">
        <v>1003</v>
      </c>
      <c r="E12" s="281">
        <v>1021992</v>
      </c>
      <c r="F12" s="282">
        <v>1173463</v>
      </c>
      <c r="G12" s="186">
        <v>1173463</v>
      </c>
      <c r="H12" s="282">
        <v>1176364</v>
      </c>
      <c r="I12" s="187">
        <f>IFERROR(H12/G12,"  ")</f>
        <v>1.0024721699789427</v>
      </c>
    </row>
    <row r="13" spans="1:11" ht="20.100000000000001" customHeight="1" x14ac:dyDescent="0.25">
      <c r="A13" s="62"/>
      <c r="B13" s="278" t="s">
        <v>585</v>
      </c>
      <c r="C13" s="185" t="s">
        <v>586</v>
      </c>
      <c r="D13" s="279">
        <v>1004</v>
      </c>
      <c r="E13" s="281"/>
      <c r="F13" s="282"/>
      <c r="G13" s="186"/>
      <c r="H13" s="282"/>
      <c r="I13" s="187" t="str">
        <f t="shared" ref="I13:I74" si="2">IFERROR(H13/G13,"  ")</f>
        <v xml:space="preserve">  </v>
      </c>
    </row>
    <row r="14" spans="1:11" ht="20.100000000000001" customHeight="1" x14ac:dyDescent="0.25">
      <c r="A14" s="62"/>
      <c r="B14" s="278">
        <v>61</v>
      </c>
      <c r="C14" s="185" t="s">
        <v>587</v>
      </c>
      <c r="D14" s="279">
        <v>1005</v>
      </c>
      <c r="E14" s="281">
        <f>E15+E16</f>
        <v>44993</v>
      </c>
      <c r="F14" s="281">
        <f t="shared" ref="F14:H14" si="3">F15+F16</f>
        <v>41947</v>
      </c>
      <c r="G14" s="281">
        <f t="shared" si="3"/>
        <v>41947</v>
      </c>
      <c r="H14" s="281">
        <f t="shared" si="3"/>
        <v>21286</v>
      </c>
      <c r="I14" s="187">
        <f t="shared" si="2"/>
        <v>0.5074498772260233</v>
      </c>
    </row>
    <row r="15" spans="1:11" ht="20.100000000000001" customHeight="1" x14ac:dyDescent="0.25">
      <c r="A15" s="62"/>
      <c r="B15" s="278" t="s">
        <v>588</v>
      </c>
      <c r="C15" s="185" t="s">
        <v>589</v>
      </c>
      <c r="D15" s="279">
        <v>1006</v>
      </c>
      <c r="E15" s="281">
        <v>44993</v>
      </c>
      <c r="F15" s="282">
        <v>41947</v>
      </c>
      <c r="G15" s="186">
        <v>41947</v>
      </c>
      <c r="H15" s="282">
        <v>21286</v>
      </c>
      <c r="I15" s="187">
        <f t="shared" si="2"/>
        <v>0.5074498772260233</v>
      </c>
    </row>
    <row r="16" spans="1:11" ht="20.100000000000001" customHeight="1" x14ac:dyDescent="0.25">
      <c r="A16" s="62"/>
      <c r="B16" s="278" t="s">
        <v>590</v>
      </c>
      <c r="C16" s="185" t="s">
        <v>591</v>
      </c>
      <c r="D16" s="279">
        <v>1007</v>
      </c>
      <c r="E16" s="281"/>
      <c r="F16" s="282"/>
      <c r="G16" s="186"/>
      <c r="H16" s="282"/>
      <c r="I16" s="187" t="str">
        <f t="shared" si="2"/>
        <v xml:space="preserve">  </v>
      </c>
    </row>
    <row r="17" spans="1:9" ht="20.100000000000001" customHeight="1" x14ac:dyDescent="0.25">
      <c r="A17" s="62"/>
      <c r="B17" s="278">
        <v>62</v>
      </c>
      <c r="C17" s="185" t="s">
        <v>592</v>
      </c>
      <c r="D17" s="279">
        <v>1008</v>
      </c>
      <c r="E17" s="281">
        <v>5982</v>
      </c>
      <c r="F17" s="282">
        <v>13508</v>
      </c>
      <c r="G17" s="186">
        <v>13508</v>
      </c>
      <c r="H17" s="282">
        <v>18737</v>
      </c>
      <c r="I17" s="187">
        <f t="shared" si="2"/>
        <v>1.38710393840687</v>
      </c>
    </row>
    <row r="18" spans="1:9" ht="20.100000000000001" customHeight="1" x14ac:dyDescent="0.25">
      <c r="A18" s="62"/>
      <c r="B18" s="278">
        <v>630</v>
      </c>
      <c r="C18" s="185" t="s">
        <v>593</v>
      </c>
      <c r="D18" s="279">
        <v>1009</v>
      </c>
      <c r="E18" s="281"/>
      <c r="F18" s="282"/>
      <c r="G18" s="186"/>
      <c r="H18" s="282"/>
      <c r="I18" s="187" t="str">
        <f t="shared" si="2"/>
        <v xml:space="preserve">  </v>
      </c>
    </row>
    <row r="19" spans="1:9" ht="20.100000000000001" customHeight="1" x14ac:dyDescent="0.25">
      <c r="A19" s="62"/>
      <c r="B19" s="278">
        <v>631</v>
      </c>
      <c r="C19" s="185" t="s">
        <v>594</v>
      </c>
      <c r="D19" s="279">
        <v>1010</v>
      </c>
      <c r="E19" s="281"/>
      <c r="F19" s="282"/>
      <c r="G19" s="186"/>
      <c r="H19" s="282"/>
      <c r="I19" s="187" t="str">
        <f t="shared" si="2"/>
        <v xml:space="preserve">  </v>
      </c>
    </row>
    <row r="20" spans="1:9" ht="20.100000000000001" customHeight="1" x14ac:dyDescent="0.25">
      <c r="A20" s="62"/>
      <c r="B20" s="278" t="s">
        <v>595</v>
      </c>
      <c r="C20" s="185" t="s">
        <v>596</v>
      </c>
      <c r="D20" s="279">
        <v>1011</v>
      </c>
      <c r="E20" s="281"/>
      <c r="F20" s="282"/>
      <c r="G20" s="186"/>
      <c r="H20" s="282"/>
      <c r="I20" s="187" t="str">
        <f t="shared" si="2"/>
        <v xml:space="preserve">  </v>
      </c>
    </row>
    <row r="21" spans="1:9" ht="25.5" customHeight="1" x14ac:dyDescent="0.25">
      <c r="A21" s="62"/>
      <c r="B21" s="278" t="s">
        <v>597</v>
      </c>
      <c r="C21" s="185" t="s">
        <v>598</v>
      </c>
      <c r="D21" s="279">
        <v>1012</v>
      </c>
      <c r="E21" s="281"/>
      <c r="F21" s="282"/>
      <c r="G21" s="186"/>
      <c r="H21" s="282"/>
      <c r="I21" s="187" t="str">
        <f t="shared" si="2"/>
        <v xml:space="preserve">  </v>
      </c>
    </row>
    <row r="22" spans="1:9" ht="20.100000000000001" customHeight="1" x14ac:dyDescent="0.25">
      <c r="A22" s="62"/>
      <c r="B22" s="300"/>
      <c r="C22" s="301" t="s">
        <v>599</v>
      </c>
      <c r="D22" s="302">
        <v>1013</v>
      </c>
      <c r="E22" s="303">
        <f>E23+E24+E25+E29+E30+E31+E32+E33</f>
        <v>963451</v>
      </c>
      <c r="F22" s="303">
        <f t="shared" ref="F22:H22" si="4">F23+F24+F25+F29+F30+F31+F32+F33</f>
        <v>1241377</v>
      </c>
      <c r="G22" s="303">
        <f t="shared" si="4"/>
        <v>1241377</v>
      </c>
      <c r="H22" s="303">
        <f t="shared" si="4"/>
        <v>1188041</v>
      </c>
      <c r="I22" s="306">
        <f t="shared" si="2"/>
        <v>0.95703480892589443</v>
      </c>
    </row>
    <row r="23" spans="1:9" ht="20.100000000000001" customHeight="1" x14ac:dyDescent="0.25">
      <c r="A23" s="62"/>
      <c r="B23" s="278">
        <v>50</v>
      </c>
      <c r="C23" s="185" t="s">
        <v>600</v>
      </c>
      <c r="D23" s="279">
        <v>1014</v>
      </c>
      <c r="E23" s="281">
        <v>827085</v>
      </c>
      <c r="F23" s="282">
        <v>1024681</v>
      </c>
      <c r="G23" s="186">
        <v>1024681</v>
      </c>
      <c r="H23" s="282">
        <v>1038201</v>
      </c>
      <c r="I23" s="187">
        <f t="shared" si="2"/>
        <v>1.0131943502416849</v>
      </c>
    </row>
    <row r="24" spans="1:9" ht="20.100000000000001" customHeight="1" x14ac:dyDescent="0.25">
      <c r="A24" s="62"/>
      <c r="B24" s="278">
        <v>51</v>
      </c>
      <c r="C24" s="185" t="s">
        <v>601</v>
      </c>
      <c r="D24" s="279">
        <v>1015</v>
      </c>
      <c r="E24" s="281">
        <v>18466</v>
      </c>
      <c r="F24" s="282">
        <v>47373</v>
      </c>
      <c r="G24" s="186">
        <v>47373</v>
      </c>
      <c r="H24" s="282">
        <v>16259</v>
      </c>
      <c r="I24" s="187">
        <f t="shared" si="2"/>
        <v>0.34321237835898083</v>
      </c>
    </row>
    <row r="25" spans="1:9" ht="25.5" customHeight="1" x14ac:dyDescent="0.25">
      <c r="A25" s="62"/>
      <c r="B25" s="278">
        <v>52</v>
      </c>
      <c r="C25" s="185" t="s">
        <v>602</v>
      </c>
      <c r="D25" s="279">
        <v>1016</v>
      </c>
      <c r="E25" s="281">
        <v>56862</v>
      </c>
      <c r="F25" s="281">
        <f>F26+F27+F28</f>
        <v>67561</v>
      </c>
      <c r="G25" s="281">
        <f>G26+G27+G28</f>
        <v>67561</v>
      </c>
      <c r="H25" s="281">
        <f t="shared" ref="H25" si="5">H26+H27+H28</f>
        <v>65576</v>
      </c>
      <c r="I25" s="187">
        <f t="shared" si="2"/>
        <v>0.97061914418081441</v>
      </c>
    </row>
    <row r="26" spans="1:9" ht="20.100000000000001" customHeight="1" x14ac:dyDescent="0.25">
      <c r="A26" s="62"/>
      <c r="B26" s="278">
        <v>520</v>
      </c>
      <c r="C26" s="185" t="s">
        <v>603</v>
      </c>
      <c r="D26" s="279">
        <v>1017</v>
      </c>
      <c r="E26" s="281">
        <v>42101</v>
      </c>
      <c r="F26" s="282">
        <v>49938</v>
      </c>
      <c r="G26" s="186">
        <v>49938</v>
      </c>
      <c r="H26" s="282">
        <v>49445</v>
      </c>
      <c r="I26" s="187">
        <f t="shared" si="2"/>
        <v>0.99012775842044132</v>
      </c>
    </row>
    <row r="27" spans="1:9" ht="20.100000000000001" customHeight="1" x14ac:dyDescent="0.25">
      <c r="A27" s="62"/>
      <c r="B27" s="278">
        <v>521</v>
      </c>
      <c r="C27" s="185" t="s">
        <v>604</v>
      </c>
      <c r="D27" s="279">
        <v>1018</v>
      </c>
      <c r="E27" s="281">
        <v>7017</v>
      </c>
      <c r="F27" s="282">
        <v>8340</v>
      </c>
      <c r="G27" s="186">
        <v>8340</v>
      </c>
      <c r="H27" s="282">
        <v>7981</v>
      </c>
      <c r="I27" s="187">
        <f t="shared" si="2"/>
        <v>0.95695443645083933</v>
      </c>
    </row>
    <row r="28" spans="1:9" ht="20.100000000000001" customHeight="1" x14ac:dyDescent="0.25">
      <c r="A28" s="62"/>
      <c r="B28" s="278" t="s">
        <v>605</v>
      </c>
      <c r="C28" s="185" t="s">
        <v>606</v>
      </c>
      <c r="D28" s="279">
        <v>1019</v>
      </c>
      <c r="E28" s="281">
        <v>7744</v>
      </c>
      <c r="F28" s="282">
        <v>9283</v>
      </c>
      <c r="G28" s="186">
        <v>9283</v>
      </c>
      <c r="H28" s="282">
        <v>8150</v>
      </c>
      <c r="I28" s="187">
        <f t="shared" si="2"/>
        <v>0.87794893892060755</v>
      </c>
    </row>
    <row r="29" spans="1:9" ht="20.100000000000001" customHeight="1" x14ac:dyDescent="0.25">
      <c r="A29" s="62"/>
      <c r="B29" s="278">
        <v>540</v>
      </c>
      <c r="C29" s="185" t="s">
        <v>607</v>
      </c>
      <c r="D29" s="279">
        <v>1020</v>
      </c>
      <c r="E29" s="281">
        <v>27192</v>
      </c>
      <c r="F29" s="282">
        <v>26000</v>
      </c>
      <c r="G29" s="186">
        <v>26000</v>
      </c>
      <c r="H29" s="282">
        <v>26938</v>
      </c>
      <c r="I29" s="187">
        <f t="shared" si="2"/>
        <v>1.0360769230769231</v>
      </c>
    </row>
    <row r="30" spans="1:9" ht="25.5" customHeight="1" x14ac:dyDescent="0.25">
      <c r="A30" s="62"/>
      <c r="B30" s="278" t="s">
        <v>608</v>
      </c>
      <c r="C30" s="185" t="s">
        <v>609</v>
      </c>
      <c r="D30" s="279">
        <v>1021</v>
      </c>
      <c r="E30" s="281">
        <v>4782</v>
      </c>
      <c r="F30" s="282"/>
      <c r="G30" s="186"/>
      <c r="H30" s="282"/>
      <c r="I30" s="187" t="str">
        <f t="shared" si="2"/>
        <v xml:space="preserve">  </v>
      </c>
    </row>
    <row r="31" spans="1:9" ht="20.100000000000001" customHeight="1" x14ac:dyDescent="0.25">
      <c r="A31" s="62"/>
      <c r="B31" s="278">
        <v>53</v>
      </c>
      <c r="C31" s="185" t="s">
        <v>610</v>
      </c>
      <c r="D31" s="279">
        <v>1022</v>
      </c>
      <c r="E31" s="281">
        <v>8425</v>
      </c>
      <c r="F31" s="282">
        <v>45370</v>
      </c>
      <c r="G31" s="186">
        <v>45370</v>
      </c>
      <c r="H31" s="282">
        <v>18416</v>
      </c>
      <c r="I31" s="187">
        <f t="shared" si="2"/>
        <v>0.40590698699581224</v>
      </c>
    </row>
    <row r="32" spans="1:9" ht="20.100000000000001" customHeight="1" x14ac:dyDescent="0.25">
      <c r="A32" s="62"/>
      <c r="B32" s="278" t="s">
        <v>611</v>
      </c>
      <c r="C32" s="185" t="s">
        <v>612</v>
      </c>
      <c r="D32" s="279">
        <v>1023</v>
      </c>
      <c r="E32" s="281">
        <v>2498</v>
      </c>
      <c r="F32" s="282">
        <v>3000</v>
      </c>
      <c r="G32" s="186">
        <v>3000</v>
      </c>
      <c r="H32" s="282">
        <v>2434</v>
      </c>
      <c r="I32" s="187">
        <f t="shared" si="2"/>
        <v>0.81133333333333335</v>
      </c>
    </row>
    <row r="33" spans="1:9" ht="20.100000000000001" customHeight="1" x14ac:dyDescent="0.25">
      <c r="A33" s="62"/>
      <c r="B33" s="278">
        <v>55</v>
      </c>
      <c r="C33" s="185" t="s">
        <v>613</v>
      </c>
      <c r="D33" s="279">
        <v>1024</v>
      </c>
      <c r="E33" s="281">
        <v>18141</v>
      </c>
      <c r="F33" s="282">
        <v>27392</v>
      </c>
      <c r="G33" s="186">
        <v>27392</v>
      </c>
      <c r="H33" s="282">
        <v>20217</v>
      </c>
      <c r="I33" s="187">
        <f t="shared" si="2"/>
        <v>0.73806220794392519</v>
      </c>
    </row>
    <row r="34" spans="1:9" ht="20.100000000000001" customHeight="1" x14ac:dyDescent="0.25">
      <c r="A34" s="62"/>
      <c r="B34" s="300"/>
      <c r="C34" s="301" t="s">
        <v>614</v>
      </c>
      <c r="D34" s="302">
        <v>1025</v>
      </c>
      <c r="E34" s="303">
        <f>E9-E22</f>
        <v>109516</v>
      </c>
      <c r="F34" s="370">
        <v>0</v>
      </c>
      <c r="G34" s="370"/>
      <c r="H34" s="303">
        <f t="shared" ref="H34" si="6">H9-H22</f>
        <v>28346</v>
      </c>
      <c r="I34" s="306" t="str">
        <f t="shared" si="2"/>
        <v xml:space="preserve">  </v>
      </c>
    </row>
    <row r="35" spans="1:9" ht="20.100000000000001" customHeight="1" x14ac:dyDescent="0.25">
      <c r="A35" s="62"/>
      <c r="B35" s="300"/>
      <c r="C35" s="301" t="s">
        <v>615</v>
      </c>
      <c r="D35" s="302">
        <v>1026</v>
      </c>
      <c r="E35" s="303"/>
      <c r="F35" s="304">
        <f>F22-F9</f>
        <v>12459</v>
      </c>
      <c r="G35" s="304">
        <f t="shared" ref="G35" si="7">G22-G9</f>
        <v>12459</v>
      </c>
      <c r="H35" s="304">
        <v>0</v>
      </c>
      <c r="I35" s="306">
        <f t="shared" si="2"/>
        <v>0</v>
      </c>
    </row>
    <row r="36" spans="1:9" ht="20.100000000000001" customHeight="1" x14ac:dyDescent="0.25">
      <c r="A36" s="62"/>
      <c r="B36" s="480"/>
      <c r="C36" s="307" t="s">
        <v>616</v>
      </c>
      <c r="D36" s="481">
        <v>1027</v>
      </c>
      <c r="E36" s="464">
        <f>E38+E39+E40+E41</f>
        <v>10187</v>
      </c>
      <c r="F36" s="464">
        <f t="shared" ref="F36:H36" si="8">F38+F39+F40+F41</f>
        <v>10851</v>
      </c>
      <c r="G36" s="464">
        <f t="shared" si="8"/>
        <v>10851</v>
      </c>
      <c r="H36" s="464">
        <f t="shared" si="8"/>
        <v>12086</v>
      </c>
      <c r="I36" s="466">
        <f t="shared" si="2"/>
        <v>1.1138143949866373</v>
      </c>
    </row>
    <row r="37" spans="1:9" ht="14.25" customHeight="1" x14ac:dyDescent="0.25">
      <c r="A37" s="62"/>
      <c r="B37" s="480"/>
      <c r="C37" s="299" t="s">
        <v>617</v>
      </c>
      <c r="D37" s="481"/>
      <c r="E37" s="465"/>
      <c r="F37" s="465"/>
      <c r="G37" s="465"/>
      <c r="H37" s="465"/>
      <c r="I37" s="467" t="str">
        <f t="shared" si="2"/>
        <v xml:space="preserve">  </v>
      </c>
    </row>
    <row r="38" spans="1:9" ht="24" customHeight="1" x14ac:dyDescent="0.25">
      <c r="A38" s="62"/>
      <c r="B38" s="278" t="s">
        <v>618</v>
      </c>
      <c r="C38" s="185" t="s">
        <v>619</v>
      </c>
      <c r="D38" s="279">
        <v>1028</v>
      </c>
      <c r="E38" s="281"/>
      <c r="F38" s="282"/>
      <c r="G38" s="186"/>
      <c r="H38" s="282"/>
      <c r="I38" s="187" t="str">
        <f t="shared" si="2"/>
        <v xml:space="preserve">  </v>
      </c>
    </row>
    <row r="39" spans="1:9" ht="20.100000000000001" customHeight="1" x14ac:dyDescent="0.25">
      <c r="A39" s="62"/>
      <c r="B39" s="278">
        <v>662</v>
      </c>
      <c r="C39" s="185" t="s">
        <v>620</v>
      </c>
      <c r="D39" s="279">
        <v>1029</v>
      </c>
      <c r="E39" s="281">
        <v>10159</v>
      </c>
      <c r="F39" s="282">
        <v>10760</v>
      </c>
      <c r="G39" s="186">
        <v>10760</v>
      </c>
      <c r="H39" s="282">
        <v>12086</v>
      </c>
      <c r="I39" s="187">
        <f t="shared" si="2"/>
        <v>1.1232342007434943</v>
      </c>
    </row>
    <row r="40" spans="1:9" ht="20.100000000000001" customHeight="1" x14ac:dyDescent="0.25">
      <c r="A40" s="62"/>
      <c r="B40" s="278" t="s">
        <v>126</v>
      </c>
      <c r="C40" s="185" t="s">
        <v>621</v>
      </c>
      <c r="D40" s="279">
        <v>1030</v>
      </c>
      <c r="E40" s="281">
        <v>28</v>
      </c>
      <c r="F40" s="282">
        <v>11</v>
      </c>
      <c r="G40" s="186">
        <v>11</v>
      </c>
      <c r="H40" s="282"/>
      <c r="I40" s="187">
        <f t="shared" si="2"/>
        <v>0</v>
      </c>
    </row>
    <row r="41" spans="1:9" ht="20.100000000000001" customHeight="1" x14ac:dyDescent="0.25">
      <c r="A41" s="62"/>
      <c r="B41" s="278" t="s">
        <v>622</v>
      </c>
      <c r="C41" s="185" t="s">
        <v>623</v>
      </c>
      <c r="D41" s="279">
        <v>1031</v>
      </c>
      <c r="E41" s="281"/>
      <c r="F41" s="282">
        <v>80</v>
      </c>
      <c r="G41" s="186">
        <v>80</v>
      </c>
      <c r="H41" s="282"/>
      <c r="I41" s="187">
        <f t="shared" si="2"/>
        <v>0</v>
      </c>
    </row>
    <row r="42" spans="1:9" ht="20.100000000000001" customHeight="1" x14ac:dyDescent="0.25">
      <c r="A42" s="62"/>
      <c r="B42" s="480"/>
      <c r="C42" s="307" t="s">
        <v>624</v>
      </c>
      <c r="D42" s="481">
        <v>1032</v>
      </c>
      <c r="E42" s="464">
        <f>E44+E45+E46+E47</f>
        <v>58</v>
      </c>
      <c r="F42" s="464">
        <f>F44+F45+F46+F47</f>
        <v>938</v>
      </c>
      <c r="G42" s="464">
        <f t="shared" ref="G42:H42" si="9">G44+G45+G46+G47</f>
        <v>938</v>
      </c>
      <c r="H42" s="464">
        <f t="shared" si="9"/>
        <v>13</v>
      </c>
      <c r="I42" s="466">
        <f t="shared" si="2"/>
        <v>1.3859275053304905E-2</v>
      </c>
    </row>
    <row r="43" spans="1:9" ht="20.100000000000001" customHeight="1" x14ac:dyDescent="0.25">
      <c r="A43" s="62"/>
      <c r="B43" s="480"/>
      <c r="C43" s="299" t="s">
        <v>625</v>
      </c>
      <c r="D43" s="481"/>
      <c r="E43" s="465"/>
      <c r="F43" s="465"/>
      <c r="G43" s="465"/>
      <c r="H43" s="465"/>
      <c r="I43" s="467" t="str">
        <f t="shared" si="2"/>
        <v xml:space="preserve">  </v>
      </c>
    </row>
    <row r="44" spans="1:9" ht="27.75" customHeight="1" x14ac:dyDescent="0.25">
      <c r="A44" s="62"/>
      <c r="B44" s="278" t="s">
        <v>626</v>
      </c>
      <c r="C44" s="185" t="s">
        <v>627</v>
      </c>
      <c r="D44" s="279">
        <v>1033</v>
      </c>
      <c r="E44" s="281"/>
      <c r="F44" s="282"/>
      <c r="G44" s="186"/>
      <c r="H44" s="282"/>
      <c r="I44" s="187" t="str">
        <f t="shared" si="2"/>
        <v xml:space="preserve">  </v>
      </c>
    </row>
    <row r="45" spans="1:9" ht="20.100000000000001" customHeight="1" x14ac:dyDescent="0.25">
      <c r="A45" s="62"/>
      <c r="B45" s="278">
        <v>562</v>
      </c>
      <c r="C45" s="185" t="s">
        <v>628</v>
      </c>
      <c r="D45" s="279">
        <v>1034</v>
      </c>
      <c r="E45" s="281">
        <v>30</v>
      </c>
      <c r="F45" s="282">
        <v>868</v>
      </c>
      <c r="G45" s="186">
        <v>868</v>
      </c>
      <c r="H45" s="282">
        <v>7</v>
      </c>
      <c r="I45" s="187">
        <f t="shared" si="2"/>
        <v>8.0645161290322578E-3</v>
      </c>
    </row>
    <row r="46" spans="1:9" ht="20.100000000000001" customHeight="1" x14ac:dyDescent="0.25">
      <c r="A46" s="62"/>
      <c r="B46" s="278" t="s">
        <v>127</v>
      </c>
      <c r="C46" s="185" t="s">
        <v>629</v>
      </c>
      <c r="D46" s="279">
        <v>1035</v>
      </c>
      <c r="E46" s="281">
        <v>28</v>
      </c>
      <c r="F46" s="282">
        <v>30</v>
      </c>
      <c r="G46" s="186">
        <v>30</v>
      </c>
      <c r="H46" s="282">
        <v>6</v>
      </c>
      <c r="I46" s="187">
        <f t="shared" si="2"/>
        <v>0.2</v>
      </c>
    </row>
    <row r="47" spans="1:9" ht="20.100000000000001" customHeight="1" x14ac:dyDescent="0.25">
      <c r="A47" s="62"/>
      <c r="B47" s="278" t="s">
        <v>630</v>
      </c>
      <c r="C47" s="185" t="s">
        <v>631</v>
      </c>
      <c r="D47" s="279">
        <v>1036</v>
      </c>
      <c r="E47" s="281"/>
      <c r="F47" s="282">
        <v>40</v>
      </c>
      <c r="G47" s="186">
        <v>40</v>
      </c>
      <c r="H47" s="282"/>
      <c r="I47" s="187">
        <f t="shared" si="2"/>
        <v>0</v>
      </c>
    </row>
    <row r="48" spans="1:9" ht="20.100000000000001" customHeight="1" x14ac:dyDescent="0.25">
      <c r="A48" s="62"/>
      <c r="B48" s="278"/>
      <c r="C48" s="176" t="s">
        <v>632</v>
      </c>
      <c r="D48" s="279">
        <v>1037</v>
      </c>
      <c r="E48" s="281">
        <f>E36-E42</f>
        <v>10129</v>
      </c>
      <c r="F48" s="281">
        <f t="shared" ref="F48:H48" si="10">F36-F42</f>
        <v>9913</v>
      </c>
      <c r="G48" s="281">
        <f t="shared" si="10"/>
        <v>9913</v>
      </c>
      <c r="H48" s="281">
        <f t="shared" si="10"/>
        <v>12073</v>
      </c>
      <c r="I48" s="187">
        <f t="shared" si="2"/>
        <v>1.2178956925249673</v>
      </c>
    </row>
    <row r="49" spans="1:9" ht="20.100000000000001" customHeight="1" x14ac:dyDescent="0.25">
      <c r="A49" s="62"/>
      <c r="B49" s="278"/>
      <c r="C49" s="176" t="s">
        <v>633</v>
      </c>
      <c r="D49" s="279">
        <v>1038</v>
      </c>
      <c r="E49" s="281"/>
      <c r="F49" s="282"/>
      <c r="G49" s="186"/>
      <c r="H49" s="282"/>
      <c r="I49" s="187" t="str">
        <f t="shared" si="2"/>
        <v xml:space="preserve">  </v>
      </c>
    </row>
    <row r="50" spans="1:9" ht="34.5" customHeight="1" x14ac:dyDescent="0.25">
      <c r="A50" s="62"/>
      <c r="B50" s="278" t="s">
        <v>634</v>
      </c>
      <c r="C50" s="176" t="s">
        <v>635</v>
      </c>
      <c r="D50" s="279">
        <v>1039</v>
      </c>
      <c r="E50" s="281">
        <v>12568</v>
      </c>
      <c r="F50" s="282">
        <v>10000</v>
      </c>
      <c r="G50" s="186">
        <v>10000</v>
      </c>
      <c r="H50" s="282">
        <v>19195</v>
      </c>
      <c r="I50" s="187">
        <f t="shared" si="2"/>
        <v>1.9195</v>
      </c>
    </row>
    <row r="51" spans="1:9" ht="35.25" customHeight="1" x14ac:dyDescent="0.25">
      <c r="A51" s="62"/>
      <c r="B51" s="278" t="s">
        <v>636</v>
      </c>
      <c r="C51" s="176" t="s">
        <v>637</v>
      </c>
      <c r="D51" s="279">
        <v>1040</v>
      </c>
      <c r="E51" s="281">
        <v>20356</v>
      </c>
      <c r="F51" s="282">
        <v>2000</v>
      </c>
      <c r="G51" s="186">
        <v>2000</v>
      </c>
      <c r="H51" s="282">
        <v>8652</v>
      </c>
      <c r="I51" s="187">
        <f t="shared" si="2"/>
        <v>4.3259999999999996</v>
      </c>
    </row>
    <row r="52" spans="1:9" ht="20.100000000000001" customHeight="1" x14ac:dyDescent="0.25">
      <c r="A52" s="62"/>
      <c r="B52" s="300">
        <v>67</v>
      </c>
      <c r="C52" s="301" t="s">
        <v>638</v>
      </c>
      <c r="D52" s="302">
        <v>1041</v>
      </c>
      <c r="E52" s="303">
        <v>83</v>
      </c>
      <c r="F52" s="304">
        <v>800</v>
      </c>
      <c r="G52" s="305">
        <v>800</v>
      </c>
      <c r="H52" s="304">
        <v>5670</v>
      </c>
      <c r="I52" s="306">
        <f t="shared" si="2"/>
        <v>7.0875000000000004</v>
      </c>
    </row>
    <row r="53" spans="1:9" ht="20.100000000000001" customHeight="1" x14ac:dyDescent="0.25">
      <c r="A53" s="62"/>
      <c r="B53" s="300">
        <v>57</v>
      </c>
      <c r="C53" s="301" t="s">
        <v>639</v>
      </c>
      <c r="D53" s="302">
        <v>1042</v>
      </c>
      <c r="E53" s="303">
        <v>2927</v>
      </c>
      <c r="F53" s="304">
        <v>2020</v>
      </c>
      <c r="G53" s="305">
        <v>2020</v>
      </c>
      <c r="H53" s="304">
        <v>2513</v>
      </c>
      <c r="I53" s="306">
        <f t="shared" si="2"/>
        <v>1.2440594059405941</v>
      </c>
    </row>
    <row r="54" spans="1:9" ht="20.100000000000001" customHeight="1" x14ac:dyDescent="0.25">
      <c r="A54" s="62"/>
      <c r="B54" s="480"/>
      <c r="C54" s="307" t="s">
        <v>640</v>
      </c>
      <c r="D54" s="481">
        <v>1043</v>
      </c>
      <c r="E54" s="464">
        <f>E9+E36+E52+E50</f>
        <v>1095805</v>
      </c>
      <c r="F54" s="464">
        <f t="shared" ref="F54:H54" si="11">F9+F36+F52+F50</f>
        <v>1250569</v>
      </c>
      <c r="G54" s="464">
        <f t="shared" si="11"/>
        <v>1250569</v>
      </c>
      <c r="H54" s="464">
        <f t="shared" si="11"/>
        <v>1253338</v>
      </c>
      <c r="I54" s="466">
        <f t="shared" si="2"/>
        <v>1.0022141920997563</v>
      </c>
    </row>
    <row r="55" spans="1:9" ht="12" customHeight="1" x14ac:dyDescent="0.25">
      <c r="A55" s="62"/>
      <c r="B55" s="480"/>
      <c r="C55" s="299" t="s">
        <v>641</v>
      </c>
      <c r="D55" s="481"/>
      <c r="E55" s="465"/>
      <c r="F55" s="465"/>
      <c r="G55" s="465"/>
      <c r="H55" s="465"/>
      <c r="I55" s="467" t="str">
        <f t="shared" si="2"/>
        <v xml:space="preserve">  </v>
      </c>
    </row>
    <row r="56" spans="1:9" ht="20.100000000000001" customHeight="1" x14ac:dyDescent="0.25">
      <c r="A56" s="62"/>
      <c r="B56" s="480"/>
      <c r="C56" s="307" t="s">
        <v>642</v>
      </c>
      <c r="D56" s="481">
        <v>1044</v>
      </c>
      <c r="E56" s="464">
        <f>E53+E51+E42+E22</f>
        <v>986792</v>
      </c>
      <c r="F56" s="464">
        <f t="shared" ref="F56:H56" si="12">F53+F51+F42+F22</f>
        <v>1246335</v>
      </c>
      <c r="G56" s="464">
        <f t="shared" si="12"/>
        <v>1246335</v>
      </c>
      <c r="H56" s="464">
        <f t="shared" si="12"/>
        <v>1199219</v>
      </c>
      <c r="I56" s="466">
        <f t="shared" si="2"/>
        <v>0.96219635972671869</v>
      </c>
    </row>
    <row r="57" spans="1:9" ht="13.5" customHeight="1" x14ac:dyDescent="0.25">
      <c r="A57" s="62"/>
      <c r="B57" s="480"/>
      <c r="C57" s="299" t="s">
        <v>643</v>
      </c>
      <c r="D57" s="481"/>
      <c r="E57" s="465"/>
      <c r="F57" s="465"/>
      <c r="G57" s="465"/>
      <c r="H57" s="465"/>
      <c r="I57" s="467" t="str">
        <f t="shared" si="2"/>
        <v xml:space="preserve">  </v>
      </c>
    </row>
    <row r="58" spans="1:9" ht="20.100000000000001" customHeight="1" x14ac:dyDescent="0.25">
      <c r="A58" s="62"/>
      <c r="B58" s="278"/>
      <c r="C58" s="176" t="s">
        <v>644</v>
      </c>
      <c r="D58" s="279">
        <v>1045</v>
      </c>
      <c r="E58" s="281">
        <f>E54-E56</f>
        <v>109013</v>
      </c>
      <c r="F58" s="281">
        <f t="shared" ref="F58:H58" si="13">F54-F56</f>
        <v>4234</v>
      </c>
      <c r="G58" s="281">
        <f>G54-G56</f>
        <v>4234</v>
      </c>
      <c r="H58" s="281">
        <f t="shared" si="13"/>
        <v>54119</v>
      </c>
      <c r="I58" s="187">
        <f t="shared" si="2"/>
        <v>12.782002834199339</v>
      </c>
    </row>
    <row r="59" spans="1:9" ht="20.100000000000001" customHeight="1" x14ac:dyDescent="0.25">
      <c r="A59" s="62"/>
      <c r="B59" s="278"/>
      <c r="C59" s="176" t="s">
        <v>645</v>
      </c>
      <c r="D59" s="279">
        <v>1046</v>
      </c>
      <c r="E59" s="281"/>
      <c r="F59" s="282"/>
      <c r="G59" s="186"/>
      <c r="H59" s="282"/>
      <c r="I59" s="187" t="str">
        <f t="shared" si="2"/>
        <v xml:space="preserve">  </v>
      </c>
    </row>
    <row r="60" spans="1:9" ht="41.25" customHeight="1" x14ac:dyDescent="0.25">
      <c r="A60" s="62"/>
      <c r="B60" s="278" t="s">
        <v>92</v>
      </c>
      <c r="C60" s="176" t="s">
        <v>646</v>
      </c>
      <c r="D60" s="279">
        <v>1047</v>
      </c>
      <c r="E60" s="281">
        <v>30</v>
      </c>
      <c r="F60" s="282"/>
      <c r="G60" s="186"/>
      <c r="H60" s="282"/>
      <c r="I60" s="187" t="str">
        <f t="shared" si="2"/>
        <v xml:space="preserve">  </v>
      </c>
    </row>
    <row r="61" spans="1:9" ht="45" customHeight="1" x14ac:dyDescent="0.25">
      <c r="A61" s="62"/>
      <c r="B61" s="278" t="s">
        <v>647</v>
      </c>
      <c r="C61" s="176" t="s">
        <v>648</v>
      </c>
      <c r="D61" s="279">
        <v>1048</v>
      </c>
      <c r="E61" s="281"/>
      <c r="F61" s="282"/>
      <c r="G61" s="186"/>
      <c r="H61" s="282"/>
      <c r="I61" s="187" t="str">
        <f t="shared" si="2"/>
        <v xml:space="preserve">  </v>
      </c>
    </row>
    <row r="62" spans="1:9" ht="20.100000000000001" customHeight="1" x14ac:dyDescent="0.25">
      <c r="A62" s="62"/>
      <c r="B62" s="482"/>
      <c r="C62" s="181" t="s">
        <v>649</v>
      </c>
      <c r="D62" s="483">
        <v>1049</v>
      </c>
      <c r="E62" s="478">
        <f>E58-E59+E60-E61</f>
        <v>109043</v>
      </c>
      <c r="F62" s="478">
        <f t="shared" ref="F62:H62" si="14">F58-F59+F60-F61</f>
        <v>4234</v>
      </c>
      <c r="G62" s="478">
        <f>G58</f>
        <v>4234</v>
      </c>
      <c r="H62" s="478">
        <f t="shared" si="14"/>
        <v>54119</v>
      </c>
      <c r="I62" s="472">
        <f t="shared" si="2"/>
        <v>12.782002834199339</v>
      </c>
    </row>
    <row r="63" spans="1:9" ht="12.75" customHeight="1" x14ac:dyDescent="0.25">
      <c r="A63" s="62"/>
      <c r="B63" s="482"/>
      <c r="C63" s="182" t="s">
        <v>670</v>
      </c>
      <c r="D63" s="483"/>
      <c r="E63" s="479"/>
      <c r="F63" s="479"/>
      <c r="G63" s="479"/>
      <c r="H63" s="479"/>
      <c r="I63" s="473" t="str">
        <f t="shared" si="2"/>
        <v xml:space="preserve">  </v>
      </c>
    </row>
    <row r="64" spans="1:9" ht="20.100000000000001" customHeight="1" x14ac:dyDescent="0.25">
      <c r="A64" s="62"/>
      <c r="B64" s="482"/>
      <c r="C64" s="181" t="s">
        <v>650</v>
      </c>
      <c r="D64" s="483">
        <v>1050</v>
      </c>
      <c r="E64" s="478"/>
      <c r="F64" s="476"/>
      <c r="G64" s="474">
        <f>G59</f>
        <v>0</v>
      </c>
      <c r="H64" s="476"/>
      <c r="I64" s="472" t="str">
        <f t="shared" si="2"/>
        <v xml:space="preserve">  </v>
      </c>
    </row>
    <row r="65" spans="1:9" ht="14.25" customHeight="1" x14ac:dyDescent="0.25">
      <c r="A65" s="62"/>
      <c r="B65" s="482"/>
      <c r="C65" s="182" t="s">
        <v>651</v>
      </c>
      <c r="D65" s="483"/>
      <c r="E65" s="479"/>
      <c r="F65" s="477"/>
      <c r="G65" s="475"/>
      <c r="H65" s="477"/>
      <c r="I65" s="473" t="str">
        <f t="shared" si="2"/>
        <v xml:space="preserve">  </v>
      </c>
    </row>
    <row r="66" spans="1:9" ht="20.100000000000001" customHeight="1" x14ac:dyDescent="0.25">
      <c r="A66" s="62"/>
      <c r="B66" s="278"/>
      <c r="C66" s="176" t="s">
        <v>652</v>
      </c>
      <c r="D66" s="279"/>
      <c r="E66" s="281"/>
      <c r="F66" s="282"/>
      <c r="G66" s="186"/>
      <c r="H66" s="282"/>
      <c r="I66" s="187" t="str">
        <f t="shared" si="2"/>
        <v xml:space="preserve">  </v>
      </c>
    </row>
    <row r="67" spans="1:9" ht="20.100000000000001" customHeight="1" x14ac:dyDescent="0.25">
      <c r="A67" s="62"/>
      <c r="B67" s="278">
        <v>721</v>
      </c>
      <c r="C67" s="185" t="s">
        <v>653</v>
      </c>
      <c r="D67" s="279">
        <v>1051</v>
      </c>
      <c r="E67" s="281">
        <v>21894</v>
      </c>
      <c r="F67" s="282">
        <v>635</v>
      </c>
      <c r="G67" s="186">
        <v>635</v>
      </c>
      <c r="H67" s="282">
        <v>10752</v>
      </c>
      <c r="I67" s="187">
        <f t="shared" si="2"/>
        <v>16.932283464566929</v>
      </c>
    </row>
    <row r="68" spans="1:9" ht="20.100000000000001" customHeight="1" x14ac:dyDescent="0.25">
      <c r="A68" s="62"/>
      <c r="B68" s="278" t="s">
        <v>654</v>
      </c>
      <c r="C68" s="185" t="s">
        <v>655</v>
      </c>
      <c r="D68" s="279">
        <v>1052</v>
      </c>
      <c r="E68" s="281">
        <v>543</v>
      </c>
      <c r="F68" s="282"/>
      <c r="G68" s="186"/>
      <c r="H68" s="282"/>
      <c r="I68" s="187" t="str">
        <f t="shared" si="2"/>
        <v xml:space="preserve">  </v>
      </c>
    </row>
    <row r="69" spans="1:9" ht="20.100000000000001" customHeight="1" x14ac:dyDescent="0.25">
      <c r="A69" s="62"/>
      <c r="B69" s="278" t="s">
        <v>656</v>
      </c>
      <c r="C69" s="185" t="s">
        <v>657</v>
      </c>
      <c r="D69" s="279">
        <v>1053</v>
      </c>
      <c r="E69" s="281"/>
      <c r="F69" s="282"/>
      <c r="G69" s="186"/>
      <c r="H69" s="282"/>
      <c r="I69" s="187" t="str">
        <f t="shared" si="2"/>
        <v xml:space="preserve">  </v>
      </c>
    </row>
    <row r="70" spans="1:9" ht="20.100000000000001" customHeight="1" x14ac:dyDescent="0.25">
      <c r="A70" s="62"/>
      <c r="B70" s="278">
        <v>723</v>
      </c>
      <c r="C70" s="176" t="s">
        <v>658</v>
      </c>
      <c r="D70" s="279">
        <v>1054</v>
      </c>
      <c r="E70" s="281"/>
      <c r="F70" s="282"/>
      <c r="G70" s="186"/>
      <c r="H70" s="282"/>
      <c r="I70" s="187" t="str">
        <f t="shared" si="2"/>
        <v xml:space="preserve">  </v>
      </c>
    </row>
    <row r="71" spans="1:9" ht="20.100000000000001" customHeight="1" x14ac:dyDescent="0.25">
      <c r="A71" s="62"/>
      <c r="B71" s="480"/>
      <c r="C71" s="307" t="s">
        <v>659</v>
      </c>
      <c r="D71" s="481">
        <v>1055</v>
      </c>
      <c r="E71" s="464">
        <f>E62-E64-E67-E68+E69-E70</f>
        <v>86606</v>
      </c>
      <c r="F71" s="464">
        <f t="shared" ref="F71:H71" si="15">F62-F64-F67-F68+F69-F70</f>
        <v>3599</v>
      </c>
      <c r="G71" s="464">
        <f>G62-G67</f>
        <v>3599</v>
      </c>
      <c r="H71" s="464">
        <f t="shared" si="15"/>
        <v>43367</v>
      </c>
      <c r="I71" s="466">
        <f t="shared" si="2"/>
        <v>12.049736037788275</v>
      </c>
    </row>
    <row r="72" spans="1:9" ht="14.25" customHeight="1" x14ac:dyDescent="0.25">
      <c r="A72" s="62"/>
      <c r="B72" s="480"/>
      <c r="C72" s="299" t="s">
        <v>660</v>
      </c>
      <c r="D72" s="481"/>
      <c r="E72" s="465"/>
      <c r="F72" s="465"/>
      <c r="G72" s="465"/>
      <c r="H72" s="465"/>
      <c r="I72" s="467" t="str">
        <f t="shared" si="2"/>
        <v xml:space="preserve">  </v>
      </c>
    </row>
    <row r="73" spans="1:9" ht="20.100000000000001" customHeight="1" x14ac:dyDescent="0.25">
      <c r="A73" s="62"/>
      <c r="B73" s="480"/>
      <c r="C73" s="307" t="s">
        <v>661</v>
      </c>
      <c r="D73" s="481">
        <v>1056</v>
      </c>
      <c r="E73" s="464"/>
      <c r="F73" s="470"/>
      <c r="G73" s="468">
        <f>G59</f>
        <v>0</v>
      </c>
      <c r="H73" s="470"/>
      <c r="I73" s="466" t="str">
        <f t="shared" si="2"/>
        <v xml:space="preserve">  </v>
      </c>
    </row>
    <row r="74" spans="1:9" ht="14.25" customHeight="1" x14ac:dyDescent="0.25">
      <c r="A74" s="62"/>
      <c r="B74" s="480"/>
      <c r="C74" s="299" t="s">
        <v>662</v>
      </c>
      <c r="D74" s="481"/>
      <c r="E74" s="465"/>
      <c r="F74" s="471"/>
      <c r="G74" s="469"/>
      <c r="H74" s="471"/>
      <c r="I74" s="467" t="str">
        <f t="shared" si="2"/>
        <v xml:space="preserve">  </v>
      </c>
    </row>
    <row r="75" spans="1:9" ht="20.100000000000001" customHeight="1" x14ac:dyDescent="0.25">
      <c r="A75" s="62"/>
      <c r="B75" s="278"/>
      <c r="C75" s="185" t="s">
        <v>663</v>
      </c>
      <c r="D75" s="279">
        <v>1057</v>
      </c>
      <c r="E75" s="281"/>
      <c r="F75" s="282"/>
      <c r="G75" s="186"/>
      <c r="H75" s="282"/>
      <c r="I75" s="187" t="str">
        <f t="shared" ref="I75:I81" si="16">IFERROR(H75/G75,"  ")</f>
        <v xml:space="preserve">  </v>
      </c>
    </row>
    <row r="76" spans="1:9" ht="20.100000000000001" customHeight="1" x14ac:dyDescent="0.25">
      <c r="A76" s="62"/>
      <c r="B76" s="278"/>
      <c r="C76" s="185" t="s">
        <v>664</v>
      </c>
      <c r="D76" s="279">
        <v>1058</v>
      </c>
      <c r="E76" s="281"/>
      <c r="F76" s="282"/>
      <c r="G76" s="186"/>
      <c r="H76" s="282"/>
      <c r="I76" s="187" t="str">
        <f t="shared" si="16"/>
        <v xml:space="preserve">  </v>
      </c>
    </row>
    <row r="77" spans="1:9" ht="20.100000000000001" customHeight="1" x14ac:dyDescent="0.25">
      <c r="A77" s="62"/>
      <c r="B77" s="278"/>
      <c r="C77" s="185" t="s">
        <v>665</v>
      </c>
      <c r="D77" s="279">
        <v>1059</v>
      </c>
      <c r="E77" s="281"/>
      <c r="F77" s="282"/>
      <c r="G77" s="186"/>
      <c r="H77" s="282"/>
      <c r="I77" s="187" t="str">
        <f t="shared" si="16"/>
        <v xml:space="preserve">  </v>
      </c>
    </row>
    <row r="78" spans="1:9" ht="20.100000000000001" customHeight="1" x14ac:dyDescent="0.25">
      <c r="A78" s="62"/>
      <c r="B78" s="278"/>
      <c r="C78" s="185" t="s">
        <v>666</v>
      </c>
      <c r="D78" s="279">
        <v>1060</v>
      </c>
      <c r="E78" s="281"/>
      <c r="F78" s="282"/>
      <c r="G78" s="186"/>
      <c r="H78" s="282"/>
      <c r="I78" s="187" t="str">
        <f t="shared" si="16"/>
        <v xml:space="preserve">  </v>
      </c>
    </row>
    <row r="79" spans="1:9" ht="20.100000000000001" customHeight="1" x14ac:dyDescent="0.25">
      <c r="A79" s="62"/>
      <c r="B79" s="278"/>
      <c r="C79" s="185" t="s">
        <v>667</v>
      </c>
      <c r="D79" s="279"/>
      <c r="E79" s="281"/>
      <c r="F79" s="282"/>
      <c r="G79" s="186"/>
      <c r="H79" s="282"/>
      <c r="I79" s="187" t="str">
        <f t="shared" si="16"/>
        <v xml:space="preserve">  </v>
      </c>
    </row>
    <row r="80" spans="1:9" ht="20.100000000000001" customHeight="1" x14ac:dyDescent="0.25">
      <c r="A80" s="62"/>
      <c r="B80" s="278"/>
      <c r="C80" s="185" t="s">
        <v>668</v>
      </c>
      <c r="D80" s="279">
        <v>1061</v>
      </c>
      <c r="E80" s="281"/>
      <c r="F80" s="282"/>
      <c r="G80" s="186"/>
      <c r="H80" s="282"/>
      <c r="I80" s="187" t="str">
        <f t="shared" si="16"/>
        <v xml:space="preserve">  </v>
      </c>
    </row>
    <row r="81" spans="1:9" ht="20.100000000000001" customHeight="1" thickBot="1" x14ac:dyDescent="0.3">
      <c r="A81" s="62"/>
      <c r="B81" s="195"/>
      <c r="C81" s="280" t="s">
        <v>669</v>
      </c>
      <c r="D81" s="277">
        <v>1062</v>
      </c>
      <c r="E81" s="283"/>
      <c r="F81" s="284"/>
      <c r="G81" s="272"/>
      <c r="H81" s="284"/>
      <c r="I81" s="193" t="str">
        <f t="shared" si="16"/>
        <v xml:space="preserve">  </v>
      </c>
    </row>
    <row r="82" spans="1:9" x14ac:dyDescent="0.25">
      <c r="B82" s="40"/>
      <c r="G82" s="8"/>
      <c r="H82" s="8"/>
      <c r="I82" s="8"/>
    </row>
    <row r="83" spans="1:9" x14ac:dyDescent="0.25">
      <c r="B83" s="164" t="s">
        <v>576</v>
      </c>
      <c r="G83" s="8"/>
      <c r="H83" s="8"/>
      <c r="I83" s="8"/>
    </row>
    <row r="84" spans="1:9" x14ac:dyDescent="0.25">
      <c r="G84" s="8"/>
      <c r="H84" s="8"/>
      <c r="I84" s="8"/>
    </row>
    <row r="85" spans="1:9" x14ac:dyDescent="0.25">
      <c r="G85" s="8"/>
      <c r="H85" s="8"/>
      <c r="I85" s="8"/>
    </row>
    <row r="86" spans="1:9" x14ac:dyDescent="0.25">
      <c r="G86" s="8"/>
      <c r="H86" s="8"/>
      <c r="I86" s="8"/>
    </row>
    <row r="87" spans="1:9" x14ac:dyDescent="0.25">
      <c r="G87" s="8"/>
      <c r="H87" s="8"/>
      <c r="I87" s="8"/>
    </row>
    <row r="88" spans="1:9" x14ac:dyDescent="0.25">
      <c r="G88" s="8"/>
      <c r="H88" s="8"/>
      <c r="I88" s="8"/>
    </row>
    <row r="89" spans="1:9" x14ac:dyDescent="0.25">
      <c r="G89" s="8"/>
      <c r="H89" s="8"/>
      <c r="I89" s="8"/>
    </row>
    <row r="90" spans="1:9" x14ac:dyDescent="0.25">
      <c r="G90" s="8"/>
      <c r="H90" s="8"/>
      <c r="I90" s="8"/>
    </row>
    <row r="91" spans="1:9" x14ac:dyDescent="0.25">
      <c r="G91" s="8"/>
      <c r="H91" s="8"/>
      <c r="I91" s="8"/>
    </row>
    <row r="92" spans="1:9" x14ac:dyDescent="0.25">
      <c r="G92" s="8"/>
      <c r="H92" s="8"/>
      <c r="I92" s="8"/>
    </row>
    <row r="93" spans="1:9" x14ac:dyDescent="0.25">
      <c r="G93" s="8"/>
      <c r="H93" s="8"/>
      <c r="I93" s="8"/>
    </row>
    <row r="94" spans="1:9" x14ac:dyDescent="0.25">
      <c r="G94" s="8"/>
      <c r="H94" s="8"/>
      <c r="I94" s="8"/>
    </row>
    <row r="95" spans="1:9" x14ac:dyDescent="0.25">
      <c r="G95" s="8"/>
      <c r="H95" s="8"/>
      <c r="I95" s="8"/>
    </row>
    <row r="96" spans="1:9" x14ac:dyDescent="0.25">
      <c r="G96" s="8"/>
      <c r="H96" s="8"/>
      <c r="I96" s="8"/>
    </row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</sheetData>
  <mergeCells count="71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145"/>
  <sheetViews>
    <sheetView showGridLines="0" topLeftCell="A121" workbookViewId="0">
      <selection sqref="A1:J145"/>
    </sheetView>
  </sheetViews>
  <sheetFormatPr defaultRowHeight="15.75" x14ac:dyDescent="0.2"/>
  <cols>
    <col min="1" max="1" width="1.5703125" style="164" customWidth="1"/>
    <col min="2" max="2" width="21.7109375" style="164" customWidth="1"/>
    <col min="3" max="3" width="45.7109375" style="164" customWidth="1"/>
    <col min="4" max="4" width="7.5703125" style="164" customWidth="1"/>
    <col min="5" max="8" width="18.28515625" style="49" customWidth="1"/>
    <col min="9" max="9" width="16.5703125" style="164" customWidth="1"/>
    <col min="10" max="10" width="2.85546875" style="164" customWidth="1"/>
    <col min="11" max="256" width="9.140625" style="164"/>
    <col min="257" max="257" width="2.7109375" style="164" customWidth="1"/>
    <col min="258" max="258" width="21.7109375" style="164" customWidth="1"/>
    <col min="259" max="259" width="45.7109375" style="164" customWidth="1"/>
    <col min="260" max="260" width="7.5703125" style="164" customWidth="1"/>
    <col min="261" max="264" width="15.7109375" style="164" customWidth="1"/>
    <col min="265" max="512" width="9.140625" style="164"/>
    <col min="513" max="513" width="2.7109375" style="164" customWidth="1"/>
    <col min="514" max="514" width="21.7109375" style="164" customWidth="1"/>
    <col min="515" max="515" width="45.7109375" style="164" customWidth="1"/>
    <col min="516" max="516" width="7.5703125" style="164" customWidth="1"/>
    <col min="517" max="520" width="15.7109375" style="164" customWidth="1"/>
    <col min="521" max="768" width="9.140625" style="164"/>
    <col min="769" max="769" width="2.7109375" style="164" customWidth="1"/>
    <col min="770" max="770" width="21.7109375" style="164" customWidth="1"/>
    <col min="771" max="771" width="45.7109375" style="164" customWidth="1"/>
    <col min="772" max="772" width="7.5703125" style="164" customWidth="1"/>
    <col min="773" max="776" width="15.7109375" style="164" customWidth="1"/>
    <col min="777" max="1024" width="9.140625" style="164"/>
    <col min="1025" max="1025" width="2.7109375" style="164" customWidth="1"/>
    <col min="1026" max="1026" width="21.7109375" style="164" customWidth="1"/>
    <col min="1027" max="1027" width="45.7109375" style="164" customWidth="1"/>
    <col min="1028" max="1028" width="7.5703125" style="164" customWidth="1"/>
    <col min="1029" max="1032" width="15.7109375" style="164" customWidth="1"/>
    <col min="1033" max="1280" width="9.140625" style="164"/>
    <col min="1281" max="1281" width="2.7109375" style="164" customWidth="1"/>
    <col min="1282" max="1282" width="21.7109375" style="164" customWidth="1"/>
    <col min="1283" max="1283" width="45.7109375" style="164" customWidth="1"/>
    <col min="1284" max="1284" width="7.5703125" style="164" customWidth="1"/>
    <col min="1285" max="1288" width="15.7109375" style="164" customWidth="1"/>
    <col min="1289" max="1536" width="9.140625" style="164"/>
    <col min="1537" max="1537" width="2.7109375" style="164" customWidth="1"/>
    <col min="1538" max="1538" width="21.7109375" style="164" customWidth="1"/>
    <col min="1539" max="1539" width="45.7109375" style="164" customWidth="1"/>
    <col min="1540" max="1540" width="7.5703125" style="164" customWidth="1"/>
    <col min="1541" max="1544" width="15.7109375" style="164" customWidth="1"/>
    <col min="1545" max="1792" width="9.140625" style="164"/>
    <col min="1793" max="1793" width="2.7109375" style="164" customWidth="1"/>
    <col min="1794" max="1794" width="21.7109375" style="164" customWidth="1"/>
    <col min="1795" max="1795" width="45.7109375" style="164" customWidth="1"/>
    <col min="1796" max="1796" width="7.5703125" style="164" customWidth="1"/>
    <col min="1797" max="1800" width="15.7109375" style="164" customWidth="1"/>
    <col min="1801" max="2048" width="9.140625" style="164"/>
    <col min="2049" max="2049" width="2.7109375" style="164" customWidth="1"/>
    <col min="2050" max="2050" width="21.7109375" style="164" customWidth="1"/>
    <col min="2051" max="2051" width="45.7109375" style="164" customWidth="1"/>
    <col min="2052" max="2052" width="7.5703125" style="164" customWidth="1"/>
    <col min="2053" max="2056" width="15.7109375" style="164" customWidth="1"/>
    <col min="2057" max="2304" width="9.140625" style="164"/>
    <col min="2305" max="2305" width="2.7109375" style="164" customWidth="1"/>
    <col min="2306" max="2306" width="21.7109375" style="164" customWidth="1"/>
    <col min="2307" max="2307" width="45.7109375" style="164" customWidth="1"/>
    <col min="2308" max="2308" width="7.5703125" style="164" customWidth="1"/>
    <col min="2309" max="2312" width="15.7109375" style="164" customWidth="1"/>
    <col min="2313" max="2560" width="9.140625" style="164"/>
    <col min="2561" max="2561" width="2.7109375" style="164" customWidth="1"/>
    <col min="2562" max="2562" width="21.7109375" style="164" customWidth="1"/>
    <col min="2563" max="2563" width="45.7109375" style="164" customWidth="1"/>
    <col min="2564" max="2564" width="7.5703125" style="164" customWidth="1"/>
    <col min="2565" max="2568" width="15.7109375" style="164" customWidth="1"/>
    <col min="2569" max="2816" width="9.140625" style="164"/>
    <col min="2817" max="2817" width="2.7109375" style="164" customWidth="1"/>
    <col min="2818" max="2818" width="21.7109375" style="164" customWidth="1"/>
    <col min="2819" max="2819" width="45.7109375" style="164" customWidth="1"/>
    <col min="2820" max="2820" width="7.5703125" style="164" customWidth="1"/>
    <col min="2821" max="2824" width="15.7109375" style="164" customWidth="1"/>
    <col min="2825" max="3072" width="9.140625" style="164"/>
    <col min="3073" max="3073" width="2.7109375" style="164" customWidth="1"/>
    <col min="3074" max="3074" width="21.7109375" style="164" customWidth="1"/>
    <col min="3075" max="3075" width="45.7109375" style="164" customWidth="1"/>
    <col min="3076" max="3076" width="7.5703125" style="164" customWidth="1"/>
    <col min="3077" max="3080" width="15.7109375" style="164" customWidth="1"/>
    <col min="3081" max="3328" width="9.140625" style="164"/>
    <col min="3329" max="3329" width="2.7109375" style="164" customWidth="1"/>
    <col min="3330" max="3330" width="21.7109375" style="164" customWidth="1"/>
    <col min="3331" max="3331" width="45.7109375" style="164" customWidth="1"/>
    <col min="3332" max="3332" width="7.5703125" style="164" customWidth="1"/>
    <col min="3333" max="3336" width="15.7109375" style="164" customWidth="1"/>
    <col min="3337" max="3584" width="9.140625" style="164"/>
    <col min="3585" max="3585" width="2.7109375" style="164" customWidth="1"/>
    <col min="3586" max="3586" width="21.7109375" style="164" customWidth="1"/>
    <col min="3587" max="3587" width="45.7109375" style="164" customWidth="1"/>
    <col min="3588" max="3588" width="7.5703125" style="164" customWidth="1"/>
    <col min="3589" max="3592" width="15.7109375" style="164" customWidth="1"/>
    <col min="3593" max="3840" width="9.140625" style="164"/>
    <col min="3841" max="3841" width="2.7109375" style="164" customWidth="1"/>
    <col min="3842" max="3842" width="21.7109375" style="164" customWidth="1"/>
    <col min="3843" max="3843" width="45.7109375" style="164" customWidth="1"/>
    <col min="3844" max="3844" width="7.5703125" style="164" customWidth="1"/>
    <col min="3845" max="3848" width="15.7109375" style="164" customWidth="1"/>
    <col min="3849" max="4096" width="9.140625" style="164"/>
    <col min="4097" max="4097" width="2.7109375" style="164" customWidth="1"/>
    <col min="4098" max="4098" width="21.7109375" style="164" customWidth="1"/>
    <col min="4099" max="4099" width="45.7109375" style="164" customWidth="1"/>
    <col min="4100" max="4100" width="7.5703125" style="164" customWidth="1"/>
    <col min="4101" max="4104" width="15.7109375" style="164" customWidth="1"/>
    <col min="4105" max="4352" width="9.140625" style="164"/>
    <col min="4353" max="4353" width="2.7109375" style="164" customWidth="1"/>
    <col min="4354" max="4354" width="21.7109375" style="164" customWidth="1"/>
    <col min="4355" max="4355" width="45.7109375" style="164" customWidth="1"/>
    <col min="4356" max="4356" width="7.5703125" style="164" customWidth="1"/>
    <col min="4357" max="4360" width="15.7109375" style="164" customWidth="1"/>
    <col min="4361" max="4608" width="9.140625" style="164"/>
    <col min="4609" max="4609" width="2.7109375" style="164" customWidth="1"/>
    <col min="4610" max="4610" width="21.7109375" style="164" customWidth="1"/>
    <col min="4611" max="4611" width="45.7109375" style="164" customWidth="1"/>
    <col min="4612" max="4612" width="7.5703125" style="164" customWidth="1"/>
    <col min="4613" max="4616" width="15.7109375" style="164" customWidth="1"/>
    <col min="4617" max="4864" width="9.140625" style="164"/>
    <col min="4865" max="4865" width="2.7109375" style="164" customWidth="1"/>
    <col min="4866" max="4866" width="21.7109375" style="164" customWidth="1"/>
    <col min="4867" max="4867" width="45.7109375" style="164" customWidth="1"/>
    <col min="4868" max="4868" width="7.5703125" style="164" customWidth="1"/>
    <col min="4869" max="4872" width="15.7109375" style="164" customWidth="1"/>
    <col min="4873" max="5120" width="9.140625" style="164"/>
    <col min="5121" max="5121" width="2.7109375" style="164" customWidth="1"/>
    <col min="5122" max="5122" width="21.7109375" style="164" customWidth="1"/>
    <col min="5123" max="5123" width="45.7109375" style="164" customWidth="1"/>
    <col min="5124" max="5124" width="7.5703125" style="164" customWidth="1"/>
    <col min="5125" max="5128" width="15.7109375" style="164" customWidth="1"/>
    <col min="5129" max="5376" width="9.140625" style="164"/>
    <col min="5377" max="5377" width="2.7109375" style="164" customWidth="1"/>
    <col min="5378" max="5378" width="21.7109375" style="164" customWidth="1"/>
    <col min="5379" max="5379" width="45.7109375" style="164" customWidth="1"/>
    <col min="5380" max="5380" width="7.5703125" style="164" customWidth="1"/>
    <col min="5381" max="5384" width="15.7109375" style="164" customWidth="1"/>
    <col min="5385" max="5632" width="9.140625" style="164"/>
    <col min="5633" max="5633" width="2.7109375" style="164" customWidth="1"/>
    <col min="5634" max="5634" width="21.7109375" style="164" customWidth="1"/>
    <col min="5635" max="5635" width="45.7109375" style="164" customWidth="1"/>
    <col min="5636" max="5636" width="7.5703125" style="164" customWidth="1"/>
    <col min="5637" max="5640" width="15.7109375" style="164" customWidth="1"/>
    <col min="5641" max="5888" width="9.140625" style="164"/>
    <col min="5889" max="5889" width="2.7109375" style="164" customWidth="1"/>
    <col min="5890" max="5890" width="21.7109375" style="164" customWidth="1"/>
    <col min="5891" max="5891" width="45.7109375" style="164" customWidth="1"/>
    <col min="5892" max="5892" width="7.5703125" style="164" customWidth="1"/>
    <col min="5893" max="5896" width="15.7109375" style="164" customWidth="1"/>
    <col min="5897" max="6144" width="9.140625" style="164"/>
    <col min="6145" max="6145" width="2.7109375" style="164" customWidth="1"/>
    <col min="6146" max="6146" width="21.7109375" style="164" customWidth="1"/>
    <col min="6147" max="6147" width="45.7109375" style="164" customWidth="1"/>
    <col min="6148" max="6148" width="7.5703125" style="164" customWidth="1"/>
    <col min="6149" max="6152" width="15.7109375" style="164" customWidth="1"/>
    <col min="6153" max="6400" width="9.140625" style="164"/>
    <col min="6401" max="6401" width="2.7109375" style="164" customWidth="1"/>
    <col min="6402" max="6402" width="21.7109375" style="164" customWidth="1"/>
    <col min="6403" max="6403" width="45.7109375" style="164" customWidth="1"/>
    <col min="6404" max="6404" width="7.5703125" style="164" customWidth="1"/>
    <col min="6405" max="6408" width="15.7109375" style="164" customWidth="1"/>
    <col min="6409" max="6656" width="9.140625" style="164"/>
    <col min="6657" max="6657" width="2.7109375" style="164" customWidth="1"/>
    <col min="6658" max="6658" width="21.7109375" style="164" customWidth="1"/>
    <col min="6659" max="6659" width="45.7109375" style="164" customWidth="1"/>
    <col min="6660" max="6660" width="7.5703125" style="164" customWidth="1"/>
    <col min="6661" max="6664" width="15.7109375" style="164" customWidth="1"/>
    <col min="6665" max="6912" width="9.140625" style="164"/>
    <col min="6913" max="6913" width="2.7109375" style="164" customWidth="1"/>
    <col min="6914" max="6914" width="21.7109375" style="164" customWidth="1"/>
    <col min="6915" max="6915" width="45.7109375" style="164" customWidth="1"/>
    <col min="6916" max="6916" width="7.5703125" style="164" customWidth="1"/>
    <col min="6917" max="6920" width="15.7109375" style="164" customWidth="1"/>
    <col min="6921" max="7168" width="9.140625" style="164"/>
    <col min="7169" max="7169" width="2.7109375" style="164" customWidth="1"/>
    <col min="7170" max="7170" width="21.7109375" style="164" customWidth="1"/>
    <col min="7171" max="7171" width="45.7109375" style="164" customWidth="1"/>
    <col min="7172" max="7172" width="7.5703125" style="164" customWidth="1"/>
    <col min="7173" max="7176" width="15.7109375" style="164" customWidth="1"/>
    <col min="7177" max="7424" width="9.140625" style="164"/>
    <col min="7425" max="7425" width="2.7109375" style="164" customWidth="1"/>
    <col min="7426" max="7426" width="21.7109375" style="164" customWidth="1"/>
    <col min="7427" max="7427" width="45.7109375" style="164" customWidth="1"/>
    <col min="7428" max="7428" width="7.5703125" style="164" customWidth="1"/>
    <col min="7429" max="7432" width="15.7109375" style="164" customWidth="1"/>
    <col min="7433" max="7680" width="9.140625" style="164"/>
    <col min="7681" max="7681" width="2.7109375" style="164" customWidth="1"/>
    <col min="7682" max="7682" width="21.7109375" style="164" customWidth="1"/>
    <col min="7683" max="7683" width="45.7109375" style="164" customWidth="1"/>
    <col min="7684" max="7684" width="7.5703125" style="164" customWidth="1"/>
    <col min="7685" max="7688" width="15.7109375" style="164" customWidth="1"/>
    <col min="7689" max="7936" width="9.140625" style="164"/>
    <col min="7937" max="7937" width="2.7109375" style="164" customWidth="1"/>
    <col min="7938" max="7938" width="21.7109375" style="164" customWidth="1"/>
    <col min="7939" max="7939" width="45.7109375" style="164" customWidth="1"/>
    <col min="7940" max="7940" width="7.5703125" style="164" customWidth="1"/>
    <col min="7941" max="7944" width="15.7109375" style="164" customWidth="1"/>
    <col min="7945" max="8192" width="9.140625" style="164"/>
    <col min="8193" max="8193" width="2.7109375" style="164" customWidth="1"/>
    <col min="8194" max="8194" width="21.7109375" style="164" customWidth="1"/>
    <col min="8195" max="8195" width="45.7109375" style="164" customWidth="1"/>
    <col min="8196" max="8196" width="7.5703125" style="164" customWidth="1"/>
    <col min="8197" max="8200" width="15.7109375" style="164" customWidth="1"/>
    <col min="8201" max="8448" width="9.140625" style="164"/>
    <col min="8449" max="8449" width="2.7109375" style="164" customWidth="1"/>
    <col min="8450" max="8450" width="21.7109375" style="164" customWidth="1"/>
    <col min="8451" max="8451" width="45.7109375" style="164" customWidth="1"/>
    <col min="8452" max="8452" width="7.5703125" style="164" customWidth="1"/>
    <col min="8453" max="8456" width="15.7109375" style="164" customWidth="1"/>
    <col min="8457" max="8704" width="9.140625" style="164"/>
    <col min="8705" max="8705" width="2.7109375" style="164" customWidth="1"/>
    <col min="8706" max="8706" width="21.7109375" style="164" customWidth="1"/>
    <col min="8707" max="8707" width="45.7109375" style="164" customWidth="1"/>
    <col min="8708" max="8708" width="7.5703125" style="164" customWidth="1"/>
    <col min="8709" max="8712" width="15.7109375" style="164" customWidth="1"/>
    <col min="8713" max="8960" width="9.140625" style="164"/>
    <col min="8961" max="8961" width="2.7109375" style="164" customWidth="1"/>
    <col min="8962" max="8962" width="21.7109375" style="164" customWidth="1"/>
    <col min="8963" max="8963" width="45.7109375" style="164" customWidth="1"/>
    <col min="8964" max="8964" width="7.5703125" style="164" customWidth="1"/>
    <col min="8965" max="8968" width="15.7109375" style="164" customWidth="1"/>
    <col min="8969" max="9216" width="9.140625" style="164"/>
    <col min="9217" max="9217" width="2.7109375" style="164" customWidth="1"/>
    <col min="9218" max="9218" width="21.7109375" style="164" customWidth="1"/>
    <col min="9219" max="9219" width="45.7109375" style="164" customWidth="1"/>
    <col min="9220" max="9220" width="7.5703125" style="164" customWidth="1"/>
    <col min="9221" max="9224" width="15.7109375" style="164" customWidth="1"/>
    <col min="9225" max="9472" width="9.140625" style="164"/>
    <col min="9473" max="9473" width="2.7109375" style="164" customWidth="1"/>
    <col min="9474" max="9474" width="21.7109375" style="164" customWidth="1"/>
    <col min="9475" max="9475" width="45.7109375" style="164" customWidth="1"/>
    <col min="9476" max="9476" width="7.5703125" style="164" customWidth="1"/>
    <col min="9477" max="9480" width="15.7109375" style="164" customWidth="1"/>
    <col min="9481" max="9728" width="9.140625" style="164"/>
    <col min="9729" max="9729" width="2.7109375" style="164" customWidth="1"/>
    <col min="9730" max="9730" width="21.7109375" style="164" customWidth="1"/>
    <col min="9731" max="9731" width="45.7109375" style="164" customWidth="1"/>
    <col min="9732" max="9732" width="7.5703125" style="164" customWidth="1"/>
    <col min="9733" max="9736" width="15.7109375" style="164" customWidth="1"/>
    <col min="9737" max="9984" width="9.140625" style="164"/>
    <col min="9985" max="9985" width="2.7109375" style="164" customWidth="1"/>
    <col min="9986" max="9986" width="21.7109375" style="164" customWidth="1"/>
    <col min="9987" max="9987" width="45.7109375" style="164" customWidth="1"/>
    <col min="9988" max="9988" width="7.5703125" style="164" customWidth="1"/>
    <col min="9989" max="9992" width="15.7109375" style="164" customWidth="1"/>
    <col min="9993" max="10240" width="9.140625" style="164"/>
    <col min="10241" max="10241" width="2.7109375" style="164" customWidth="1"/>
    <col min="10242" max="10242" width="21.7109375" style="164" customWidth="1"/>
    <col min="10243" max="10243" width="45.7109375" style="164" customWidth="1"/>
    <col min="10244" max="10244" width="7.5703125" style="164" customWidth="1"/>
    <col min="10245" max="10248" width="15.7109375" style="164" customWidth="1"/>
    <col min="10249" max="10496" width="9.140625" style="164"/>
    <col min="10497" max="10497" width="2.7109375" style="164" customWidth="1"/>
    <col min="10498" max="10498" width="21.7109375" style="164" customWidth="1"/>
    <col min="10499" max="10499" width="45.7109375" style="164" customWidth="1"/>
    <col min="10500" max="10500" width="7.5703125" style="164" customWidth="1"/>
    <col min="10501" max="10504" width="15.7109375" style="164" customWidth="1"/>
    <col min="10505" max="10752" width="9.140625" style="164"/>
    <col min="10753" max="10753" width="2.7109375" style="164" customWidth="1"/>
    <col min="10754" max="10754" width="21.7109375" style="164" customWidth="1"/>
    <col min="10755" max="10755" width="45.7109375" style="164" customWidth="1"/>
    <col min="10756" max="10756" width="7.5703125" style="164" customWidth="1"/>
    <col min="10757" max="10760" width="15.7109375" style="164" customWidth="1"/>
    <col min="10761" max="11008" width="9.140625" style="164"/>
    <col min="11009" max="11009" width="2.7109375" style="164" customWidth="1"/>
    <col min="11010" max="11010" width="21.7109375" style="164" customWidth="1"/>
    <col min="11011" max="11011" width="45.7109375" style="164" customWidth="1"/>
    <col min="11012" max="11012" width="7.5703125" style="164" customWidth="1"/>
    <col min="11013" max="11016" width="15.7109375" style="164" customWidth="1"/>
    <col min="11017" max="11264" width="9.140625" style="164"/>
    <col min="11265" max="11265" width="2.7109375" style="164" customWidth="1"/>
    <col min="11266" max="11266" width="21.7109375" style="164" customWidth="1"/>
    <col min="11267" max="11267" width="45.7109375" style="164" customWidth="1"/>
    <col min="11268" max="11268" width="7.5703125" style="164" customWidth="1"/>
    <col min="11269" max="11272" width="15.7109375" style="164" customWidth="1"/>
    <col min="11273" max="11520" width="9.140625" style="164"/>
    <col min="11521" max="11521" width="2.7109375" style="164" customWidth="1"/>
    <col min="11522" max="11522" width="21.7109375" style="164" customWidth="1"/>
    <col min="11523" max="11523" width="45.7109375" style="164" customWidth="1"/>
    <col min="11524" max="11524" width="7.5703125" style="164" customWidth="1"/>
    <col min="11525" max="11528" width="15.7109375" style="164" customWidth="1"/>
    <col min="11529" max="11776" width="9.140625" style="164"/>
    <col min="11777" max="11777" width="2.7109375" style="164" customWidth="1"/>
    <col min="11778" max="11778" width="21.7109375" style="164" customWidth="1"/>
    <col min="11779" max="11779" width="45.7109375" style="164" customWidth="1"/>
    <col min="11780" max="11780" width="7.5703125" style="164" customWidth="1"/>
    <col min="11781" max="11784" width="15.7109375" style="164" customWidth="1"/>
    <col min="11785" max="12032" width="9.140625" style="164"/>
    <col min="12033" max="12033" width="2.7109375" style="164" customWidth="1"/>
    <col min="12034" max="12034" width="21.7109375" style="164" customWidth="1"/>
    <col min="12035" max="12035" width="45.7109375" style="164" customWidth="1"/>
    <col min="12036" max="12036" width="7.5703125" style="164" customWidth="1"/>
    <col min="12037" max="12040" width="15.7109375" style="164" customWidth="1"/>
    <col min="12041" max="12288" width="9.140625" style="164"/>
    <col min="12289" max="12289" width="2.7109375" style="164" customWidth="1"/>
    <col min="12290" max="12290" width="21.7109375" style="164" customWidth="1"/>
    <col min="12291" max="12291" width="45.7109375" style="164" customWidth="1"/>
    <col min="12292" max="12292" width="7.5703125" style="164" customWidth="1"/>
    <col min="12293" max="12296" width="15.7109375" style="164" customWidth="1"/>
    <col min="12297" max="12544" width="9.140625" style="164"/>
    <col min="12545" max="12545" width="2.7109375" style="164" customWidth="1"/>
    <col min="12546" max="12546" width="21.7109375" style="164" customWidth="1"/>
    <col min="12547" max="12547" width="45.7109375" style="164" customWidth="1"/>
    <col min="12548" max="12548" width="7.5703125" style="164" customWidth="1"/>
    <col min="12549" max="12552" width="15.7109375" style="164" customWidth="1"/>
    <col min="12553" max="12800" width="9.140625" style="164"/>
    <col min="12801" max="12801" width="2.7109375" style="164" customWidth="1"/>
    <col min="12802" max="12802" width="21.7109375" style="164" customWidth="1"/>
    <col min="12803" max="12803" width="45.7109375" style="164" customWidth="1"/>
    <col min="12804" max="12804" width="7.5703125" style="164" customWidth="1"/>
    <col min="12805" max="12808" width="15.7109375" style="164" customWidth="1"/>
    <col min="12809" max="13056" width="9.140625" style="164"/>
    <col min="13057" max="13057" width="2.7109375" style="164" customWidth="1"/>
    <col min="13058" max="13058" width="21.7109375" style="164" customWidth="1"/>
    <col min="13059" max="13059" width="45.7109375" style="164" customWidth="1"/>
    <col min="13060" max="13060" width="7.5703125" style="164" customWidth="1"/>
    <col min="13061" max="13064" width="15.7109375" style="164" customWidth="1"/>
    <col min="13065" max="13312" width="9.140625" style="164"/>
    <col min="13313" max="13313" width="2.7109375" style="164" customWidth="1"/>
    <col min="13314" max="13314" width="21.7109375" style="164" customWidth="1"/>
    <col min="13315" max="13315" width="45.7109375" style="164" customWidth="1"/>
    <col min="13316" max="13316" width="7.5703125" style="164" customWidth="1"/>
    <col min="13317" max="13320" width="15.7109375" style="164" customWidth="1"/>
    <col min="13321" max="13568" width="9.140625" style="164"/>
    <col min="13569" max="13569" width="2.7109375" style="164" customWidth="1"/>
    <col min="13570" max="13570" width="21.7109375" style="164" customWidth="1"/>
    <col min="13571" max="13571" width="45.7109375" style="164" customWidth="1"/>
    <col min="13572" max="13572" width="7.5703125" style="164" customWidth="1"/>
    <col min="13573" max="13576" width="15.7109375" style="164" customWidth="1"/>
    <col min="13577" max="13824" width="9.140625" style="164"/>
    <col min="13825" max="13825" width="2.7109375" style="164" customWidth="1"/>
    <col min="13826" max="13826" width="21.7109375" style="164" customWidth="1"/>
    <col min="13827" max="13827" width="45.7109375" style="164" customWidth="1"/>
    <col min="13828" max="13828" width="7.5703125" style="164" customWidth="1"/>
    <col min="13829" max="13832" width="15.7109375" style="164" customWidth="1"/>
    <col min="13833" max="14080" width="9.140625" style="164"/>
    <col min="14081" max="14081" width="2.7109375" style="164" customWidth="1"/>
    <col min="14082" max="14082" width="21.7109375" style="164" customWidth="1"/>
    <col min="14083" max="14083" width="45.7109375" style="164" customWidth="1"/>
    <col min="14084" max="14084" width="7.5703125" style="164" customWidth="1"/>
    <col min="14085" max="14088" width="15.7109375" style="164" customWidth="1"/>
    <col min="14089" max="14336" width="9.140625" style="164"/>
    <col min="14337" max="14337" width="2.7109375" style="164" customWidth="1"/>
    <col min="14338" max="14338" width="21.7109375" style="164" customWidth="1"/>
    <col min="14339" max="14339" width="45.7109375" style="164" customWidth="1"/>
    <col min="14340" max="14340" width="7.5703125" style="164" customWidth="1"/>
    <col min="14341" max="14344" width="15.7109375" style="164" customWidth="1"/>
    <col min="14345" max="14592" width="9.140625" style="164"/>
    <col min="14593" max="14593" width="2.7109375" style="164" customWidth="1"/>
    <col min="14594" max="14594" width="21.7109375" style="164" customWidth="1"/>
    <col min="14595" max="14595" width="45.7109375" style="164" customWidth="1"/>
    <col min="14596" max="14596" width="7.5703125" style="164" customWidth="1"/>
    <col min="14597" max="14600" width="15.7109375" style="164" customWidth="1"/>
    <col min="14601" max="14848" width="9.140625" style="164"/>
    <col min="14849" max="14849" width="2.7109375" style="164" customWidth="1"/>
    <col min="14850" max="14850" width="21.7109375" style="164" customWidth="1"/>
    <col min="14851" max="14851" width="45.7109375" style="164" customWidth="1"/>
    <col min="14852" max="14852" width="7.5703125" style="164" customWidth="1"/>
    <col min="14853" max="14856" width="15.7109375" style="164" customWidth="1"/>
    <col min="14857" max="15104" width="9.140625" style="164"/>
    <col min="15105" max="15105" width="2.7109375" style="164" customWidth="1"/>
    <col min="15106" max="15106" width="21.7109375" style="164" customWidth="1"/>
    <col min="15107" max="15107" width="45.7109375" style="164" customWidth="1"/>
    <col min="15108" max="15108" width="7.5703125" style="164" customWidth="1"/>
    <col min="15109" max="15112" width="15.7109375" style="164" customWidth="1"/>
    <col min="15113" max="15360" width="9.140625" style="164"/>
    <col min="15361" max="15361" width="2.7109375" style="164" customWidth="1"/>
    <col min="15362" max="15362" width="21.7109375" style="164" customWidth="1"/>
    <col min="15363" max="15363" width="45.7109375" style="164" customWidth="1"/>
    <col min="15364" max="15364" width="7.5703125" style="164" customWidth="1"/>
    <col min="15365" max="15368" width="15.7109375" style="164" customWidth="1"/>
    <col min="15369" max="15616" width="9.140625" style="164"/>
    <col min="15617" max="15617" width="2.7109375" style="164" customWidth="1"/>
    <col min="15618" max="15618" width="21.7109375" style="164" customWidth="1"/>
    <col min="15619" max="15619" width="45.7109375" style="164" customWidth="1"/>
    <col min="15620" max="15620" width="7.5703125" style="164" customWidth="1"/>
    <col min="15621" max="15624" width="15.7109375" style="164" customWidth="1"/>
    <col min="15625" max="15872" width="9.140625" style="164"/>
    <col min="15873" max="15873" width="2.7109375" style="164" customWidth="1"/>
    <col min="15874" max="15874" width="21.7109375" style="164" customWidth="1"/>
    <col min="15875" max="15875" width="45.7109375" style="164" customWidth="1"/>
    <col min="15876" max="15876" width="7.5703125" style="164" customWidth="1"/>
    <col min="15877" max="15880" width="15.7109375" style="164" customWidth="1"/>
    <col min="15881" max="16128" width="9.140625" style="164"/>
    <col min="16129" max="16129" width="2.7109375" style="164" customWidth="1"/>
    <col min="16130" max="16130" width="21.7109375" style="164" customWidth="1"/>
    <col min="16131" max="16131" width="45.7109375" style="164" customWidth="1"/>
    <col min="16132" max="16132" width="7.5703125" style="164" customWidth="1"/>
    <col min="16133" max="16136" width="15.7109375" style="164" customWidth="1"/>
    <col min="16137" max="16384" width="9.140625" style="164"/>
  </cols>
  <sheetData>
    <row r="1" spans="1:9" ht="12.75" customHeight="1" x14ac:dyDescent="0.2">
      <c r="H1" s="174"/>
      <c r="I1" s="174" t="s">
        <v>573</v>
      </c>
    </row>
    <row r="2" spans="1:9" ht="17.25" customHeight="1" x14ac:dyDescent="0.2">
      <c r="B2" s="487" t="s">
        <v>851</v>
      </c>
      <c r="C2" s="487"/>
      <c r="D2" s="487"/>
      <c r="E2" s="487"/>
      <c r="F2" s="487"/>
      <c r="G2" s="487"/>
      <c r="H2" s="487"/>
      <c r="I2" s="487"/>
    </row>
    <row r="3" spans="1:9" ht="12" customHeight="1" thickBot="1" x14ac:dyDescent="0.25">
      <c r="E3" s="164"/>
      <c r="F3" s="164"/>
      <c r="G3" s="164"/>
      <c r="H3" s="36"/>
      <c r="I3" s="36" t="s">
        <v>128</v>
      </c>
    </row>
    <row r="4" spans="1:9" ht="24" customHeight="1" x14ac:dyDescent="0.2">
      <c r="B4" s="510" t="s">
        <v>60</v>
      </c>
      <c r="C4" s="512" t="s">
        <v>61</v>
      </c>
      <c r="D4" s="514" t="s">
        <v>84</v>
      </c>
      <c r="E4" s="490" t="s">
        <v>762</v>
      </c>
      <c r="F4" s="492" t="s">
        <v>763</v>
      </c>
      <c r="G4" s="500" t="s">
        <v>852</v>
      </c>
      <c r="H4" s="501"/>
      <c r="I4" s="498" t="s">
        <v>853</v>
      </c>
    </row>
    <row r="5" spans="1:9" ht="28.5" customHeight="1" x14ac:dyDescent="0.2">
      <c r="B5" s="511"/>
      <c r="C5" s="513"/>
      <c r="D5" s="515"/>
      <c r="E5" s="491"/>
      <c r="F5" s="493"/>
      <c r="G5" s="232" t="s">
        <v>67</v>
      </c>
      <c r="H5" s="308" t="s">
        <v>46</v>
      </c>
      <c r="I5" s="499"/>
    </row>
    <row r="6" spans="1:9" ht="12.75" customHeight="1" thickBot="1" x14ac:dyDescent="0.25">
      <c r="B6" s="170">
        <v>1</v>
      </c>
      <c r="C6" s="171">
        <v>2</v>
      </c>
      <c r="D6" s="321">
        <v>3</v>
      </c>
      <c r="E6" s="317">
        <v>4</v>
      </c>
      <c r="F6" s="313">
        <v>5</v>
      </c>
      <c r="G6" s="310">
        <v>6</v>
      </c>
      <c r="H6" s="309">
        <v>7</v>
      </c>
      <c r="I6" s="173">
        <v>8</v>
      </c>
    </row>
    <row r="7" spans="1:9" ht="20.100000000000001" customHeight="1" x14ac:dyDescent="0.2">
      <c r="B7" s="175"/>
      <c r="C7" s="176" t="s">
        <v>62</v>
      </c>
      <c r="D7" s="322"/>
      <c r="E7" s="311"/>
      <c r="F7" s="314"/>
      <c r="G7" s="311"/>
      <c r="H7" s="314"/>
      <c r="I7" s="177"/>
    </row>
    <row r="8" spans="1:9" ht="20.100000000000001" customHeight="1" x14ac:dyDescent="0.2">
      <c r="A8" s="178"/>
      <c r="B8" s="179" t="s">
        <v>273</v>
      </c>
      <c r="C8" s="176" t="s">
        <v>274</v>
      </c>
      <c r="D8" s="319" t="s">
        <v>275</v>
      </c>
      <c r="E8" s="312"/>
      <c r="F8" s="315"/>
      <c r="G8" s="312"/>
      <c r="H8" s="316"/>
      <c r="I8" s="180" t="str">
        <f>IFERROR(H8/G8,"  ")</f>
        <v xml:space="preserve">  </v>
      </c>
    </row>
    <row r="9" spans="1:9" ht="20.100000000000001" customHeight="1" x14ac:dyDescent="0.2">
      <c r="A9" s="178"/>
      <c r="B9" s="506"/>
      <c r="C9" s="181" t="s">
        <v>276</v>
      </c>
      <c r="D9" s="507" t="s">
        <v>277</v>
      </c>
      <c r="E9" s="504">
        <f>E11+E18+E27+E28+E39</f>
        <v>215576</v>
      </c>
      <c r="F9" s="504">
        <f t="shared" ref="F9:H9" si="0">F11+F18+F27+F28+F39</f>
        <v>268026</v>
      </c>
      <c r="G9" s="504">
        <f t="shared" si="0"/>
        <v>268026</v>
      </c>
      <c r="H9" s="504">
        <f t="shared" si="0"/>
        <v>231341</v>
      </c>
      <c r="I9" s="472">
        <f t="shared" ref="I9:I72" si="1">IFERROR(H9/G9,"  ")</f>
        <v>0.8631289501764754</v>
      </c>
    </row>
    <row r="10" spans="1:9" ht="13.5" customHeight="1" x14ac:dyDescent="0.2">
      <c r="A10" s="178"/>
      <c r="B10" s="506"/>
      <c r="C10" s="182" t="s">
        <v>278</v>
      </c>
      <c r="D10" s="507"/>
      <c r="E10" s="505"/>
      <c r="F10" s="505"/>
      <c r="G10" s="505"/>
      <c r="H10" s="505"/>
      <c r="I10" s="473" t="str">
        <f t="shared" si="1"/>
        <v xml:space="preserve">  </v>
      </c>
    </row>
    <row r="11" spans="1:9" ht="20.100000000000001" customHeight="1" x14ac:dyDescent="0.2">
      <c r="A11" s="178"/>
      <c r="B11" s="506" t="s">
        <v>279</v>
      </c>
      <c r="C11" s="183" t="s">
        <v>280</v>
      </c>
      <c r="D11" s="507" t="s">
        <v>281</v>
      </c>
      <c r="E11" s="504">
        <f>E13+E14+E15+E16+E17</f>
        <v>1371</v>
      </c>
      <c r="F11" s="504">
        <f t="shared" ref="F11:H11" si="2">F13+F14+F15+F16+F17</f>
        <v>9200</v>
      </c>
      <c r="G11" s="504">
        <f t="shared" si="2"/>
        <v>9200</v>
      </c>
      <c r="H11" s="504">
        <f t="shared" si="2"/>
        <v>5447</v>
      </c>
      <c r="I11" s="472">
        <f t="shared" si="1"/>
        <v>0.59206521739130435</v>
      </c>
    </row>
    <row r="12" spans="1:9" ht="12.75" customHeight="1" x14ac:dyDescent="0.2">
      <c r="A12" s="178"/>
      <c r="B12" s="506"/>
      <c r="C12" s="184" t="s">
        <v>282</v>
      </c>
      <c r="D12" s="507"/>
      <c r="E12" s="505"/>
      <c r="F12" s="505"/>
      <c r="G12" s="505"/>
      <c r="H12" s="505"/>
      <c r="I12" s="473" t="str">
        <f t="shared" si="1"/>
        <v xml:space="preserve">  </v>
      </c>
    </row>
    <row r="13" spans="1:9" ht="20.100000000000001" customHeight="1" x14ac:dyDescent="0.2">
      <c r="A13" s="178"/>
      <c r="B13" s="179" t="s">
        <v>85</v>
      </c>
      <c r="C13" s="185" t="s">
        <v>129</v>
      </c>
      <c r="D13" s="319" t="s">
        <v>283</v>
      </c>
      <c r="E13" s="281"/>
      <c r="F13" s="282"/>
      <c r="G13" s="281"/>
      <c r="H13" s="282"/>
      <c r="I13" s="187" t="str">
        <f t="shared" si="1"/>
        <v xml:space="preserve">  </v>
      </c>
    </row>
    <row r="14" spans="1:9" ht="25.5" customHeight="1" x14ac:dyDescent="0.2">
      <c r="A14" s="178"/>
      <c r="B14" s="179" t="s">
        <v>284</v>
      </c>
      <c r="C14" s="185" t="s">
        <v>285</v>
      </c>
      <c r="D14" s="319" t="s">
        <v>286</v>
      </c>
      <c r="E14" s="281">
        <v>1371</v>
      </c>
      <c r="F14" s="282">
        <v>9200</v>
      </c>
      <c r="G14" s="281">
        <v>9200</v>
      </c>
      <c r="H14" s="282">
        <v>5447</v>
      </c>
      <c r="I14" s="187">
        <f t="shared" si="1"/>
        <v>0.59206521739130435</v>
      </c>
    </row>
    <row r="15" spans="1:9" ht="20.100000000000001" customHeight="1" x14ac:dyDescent="0.2">
      <c r="A15" s="178"/>
      <c r="B15" s="179" t="s">
        <v>93</v>
      </c>
      <c r="C15" s="185" t="s">
        <v>287</v>
      </c>
      <c r="D15" s="319" t="s">
        <v>288</v>
      </c>
      <c r="E15" s="281"/>
      <c r="F15" s="282"/>
      <c r="G15" s="281"/>
      <c r="H15" s="282"/>
      <c r="I15" s="187" t="str">
        <f t="shared" si="1"/>
        <v xml:space="preserve">  </v>
      </c>
    </row>
    <row r="16" spans="1:9" ht="25.5" customHeight="1" x14ac:dyDescent="0.2">
      <c r="A16" s="178"/>
      <c r="B16" s="179" t="s">
        <v>289</v>
      </c>
      <c r="C16" s="185" t="s">
        <v>290</v>
      </c>
      <c r="D16" s="319" t="s">
        <v>291</v>
      </c>
      <c r="E16" s="281"/>
      <c r="F16" s="282"/>
      <c r="G16" s="281"/>
      <c r="H16" s="282"/>
      <c r="I16" s="187" t="str">
        <f t="shared" si="1"/>
        <v xml:space="preserve">  </v>
      </c>
    </row>
    <row r="17" spans="1:9" ht="20.100000000000001" customHeight="1" x14ac:dyDescent="0.2">
      <c r="A17" s="178"/>
      <c r="B17" s="179" t="s">
        <v>94</v>
      </c>
      <c r="C17" s="185" t="s">
        <v>292</v>
      </c>
      <c r="D17" s="319" t="s">
        <v>293</v>
      </c>
      <c r="E17" s="281"/>
      <c r="F17" s="282"/>
      <c r="G17" s="281"/>
      <c r="H17" s="282"/>
      <c r="I17" s="187" t="str">
        <f t="shared" si="1"/>
        <v xml:space="preserve">  </v>
      </c>
    </row>
    <row r="18" spans="1:9" ht="20.100000000000001" customHeight="1" x14ac:dyDescent="0.2">
      <c r="A18" s="178"/>
      <c r="B18" s="506" t="s">
        <v>294</v>
      </c>
      <c r="C18" s="183" t="s">
        <v>295</v>
      </c>
      <c r="D18" s="507" t="s">
        <v>296</v>
      </c>
      <c r="E18" s="504">
        <f>E20+E21+E22+E23+E24+E25+E26</f>
        <v>213477</v>
      </c>
      <c r="F18" s="504">
        <f t="shared" ref="F18:H18" si="3">F20+F21+F22+F23+F24+F25+F26</f>
        <v>257076</v>
      </c>
      <c r="G18" s="504">
        <f t="shared" si="3"/>
        <v>257076</v>
      </c>
      <c r="H18" s="504">
        <f t="shared" si="3"/>
        <v>225429</v>
      </c>
      <c r="I18" s="472">
        <f t="shared" si="1"/>
        <v>0.8768963263781917</v>
      </c>
    </row>
    <row r="19" spans="1:9" ht="12.75" customHeight="1" x14ac:dyDescent="0.2">
      <c r="A19" s="178"/>
      <c r="B19" s="506"/>
      <c r="C19" s="184" t="s">
        <v>297</v>
      </c>
      <c r="D19" s="507"/>
      <c r="E19" s="505"/>
      <c r="F19" s="505"/>
      <c r="G19" s="505"/>
      <c r="H19" s="505"/>
      <c r="I19" s="473" t="str">
        <f t="shared" si="1"/>
        <v xml:space="preserve">  </v>
      </c>
    </row>
    <row r="20" spans="1:9" ht="20.100000000000001" customHeight="1" x14ac:dyDescent="0.2">
      <c r="A20" s="178"/>
      <c r="B20" s="179" t="s">
        <v>298</v>
      </c>
      <c r="C20" s="185" t="s">
        <v>299</v>
      </c>
      <c r="D20" s="319" t="s">
        <v>300</v>
      </c>
      <c r="E20" s="281">
        <v>107722</v>
      </c>
      <c r="F20" s="282">
        <v>151000</v>
      </c>
      <c r="G20" s="281">
        <v>151000</v>
      </c>
      <c r="H20" s="282">
        <v>105817</v>
      </c>
      <c r="I20" s="187">
        <f t="shared" si="1"/>
        <v>0.7007748344370861</v>
      </c>
    </row>
    <row r="21" spans="1:9" ht="20.100000000000001" customHeight="1" x14ac:dyDescent="0.2">
      <c r="B21" s="188" t="s">
        <v>95</v>
      </c>
      <c r="C21" s="185" t="s">
        <v>301</v>
      </c>
      <c r="D21" s="319" t="s">
        <v>302</v>
      </c>
      <c r="E21" s="281">
        <v>58897</v>
      </c>
      <c r="F21" s="282">
        <v>81868</v>
      </c>
      <c r="G21" s="281">
        <v>81868</v>
      </c>
      <c r="H21" s="282">
        <v>81045</v>
      </c>
      <c r="I21" s="187">
        <f t="shared" si="1"/>
        <v>0.98994723212976987</v>
      </c>
    </row>
    <row r="22" spans="1:9" ht="20.100000000000001" customHeight="1" x14ac:dyDescent="0.2">
      <c r="B22" s="188" t="s">
        <v>96</v>
      </c>
      <c r="C22" s="185" t="s">
        <v>303</v>
      </c>
      <c r="D22" s="319" t="s">
        <v>304</v>
      </c>
      <c r="E22" s="281">
        <v>7807</v>
      </c>
      <c r="F22" s="282">
        <v>11300</v>
      </c>
      <c r="G22" s="281">
        <v>11300</v>
      </c>
      <c r="H22" s="282">
        <v>7807</v>
      </c>
      <c r="I22" s="187">
        <f t="shared" si="1"/>
        <v>0.69088495575221243</v>
      </c>
    </row>
    <row r="23" spans="1:9" ht="25.5" customHeight="1" x14ac:dyDescent="0.2">
      <c r="B23" s="188" t="s">
        <v>305</v>
      </c>
      <c r="C23" s="185" t="s">
        <v>306</v>
      </c>
      <c r="D23" s="319" t="s">
        <v>307</v>
      </c>
      <c r="E23" s="281">
        <v>38349</v>
      </c>
      <c r="F23" s="282">
        <v>12300</v>
      </c>
      <c r="G23" s="281">
        <v>12300</v>
      </c>
      <c r="H23" s="282">
        <v>30152</v>
      </c>
      <c r="I23" s="187">
        <f t="shared" si="1"/>
        <v>2.451382113821138</v>
      </c>
    </row>
    <row r="24" spans="1:9" ht="25.5" customHeight="1" x14ac:dyDescent="0.2">
      <c r="B24" s="188" t="s">
        <v>308</v>
      </c>
      <c r="C24" s="185" t="s">
        <v>309</v>
      </c>
      <c r="D24" s="319" t="s">
        <v>310</v>
      </c>
      <c r="E24" s="281">
        <v>702</v>
      </c>
      <c r="F24" s="282">
        <v>608</v>
      </c>
      <c r="G24" s="281">
        <v>608</v>
      </c>
      <c r="H24" s="282">
        <v>608</v>
      </c>
      <c r="I24" s="187">
        <f t="shared" si="1"/>
        <v>1</v>
      </c>
    </row>
    <row r="25" spans="1:9" ht="25.5" customHeight="1" x14ac:dyDescent="0.2">
      <c r="B25" s="188" t="s">
        <v>311</v>
      </c>
      <c r="C25" s="185" t="s">
        <v>312</v>
      </c>
      <c r="D25" s="319" t="s">
        <v>313</v>
      </c>
      <c r="E25" s="281"/>
      <c r="F25" s="282"/>
      <c r="G25" s="281"/>
      <c r="H25" s="282"/>
      <c r="I25" s="187" t="str">
        <f t="shared" si="1"/>
        <v xml:space="preserve">  </v>
      </c>
    </row>
    <row r="26" spans="1:9" ht="25.5" customHeight="1" x14ac:dyDescent="0.2">
      <c r="B26" s="188" t="s">
        <v>311</v>
      </c>
      <c r="C26" s="185" t="s">
        <v>314</v>
      </c>
      <c r="D26" s="319" t="s">
        <v>315</v>
      </c>
      <c r="E26" s="281"/>
      <c r="F26" s="282"/>
      <c r="G26" s="281"/>
      <c r="H26" s="282"/>
      <c r="I26" s="187" t="str">
        <f t="shared" si="1"/>
        <v xml:space="preserve">  </v>
      </c>
    </row>
    <row r="27" spans="1:9" ht="20.100000000000001" customHeight="1" x14ac:dyDescent="0.2">
      <c r="A27" s="178"/>
      <c r="B27" s="179" t="s">
        <v>316</v>
      </c>
      <c r="C27" s="185" t="s">
        <v>317</v>
      </c>
      <c r="D27" s="319" t="s">
        <v>318</v>
      </c>
      <c r="E27" s="281"/>
      <c r="F27" s="282"/>
      <c r="G27" s="281"/>
      <c r="H27" s="282"/>
      <c r="I27" s="187" t="str">
        <f t="shared" si="1"/>
        <v xml:space="preserve">  </v>
      </c>
    </row>
    <row r="28" spans="1:9" ht="25.5" customHeight="1" x14ac:dyDescent="0.2">
      <c r="A28" s="178"/>
      <c r="B28" s="506" t="s">
        <v>319</v>
      </c>
      <c r="C28" s="183" t="s">
        <v>320</v>
      </c>
      <c r="D28" s="507" t="s">
        <v>321</v>
      </c>
      <c r="E28" s="504">
        <f>E30+E31+E32+E33+E34+E35+E36+E37+E38</f>
        <v>728</v>
      </c>
      <c r="F28" s="504">
        <f>F30+F31+F32+F33+F34+F35+F36+F37+F38</f>
        <v>650</v>
      </c>
      <c r="G28" s="504">
        <f>G30+G31+G32+G33+G34+G35+G36+G37+G38</f>
        <v>650</v>
      </c>
      <c r="H28" s="504">
        <f t="shared" ref="H28" si="4">H30+H31+H32+H33+H34+H35+H36+H37+H38</f>
        <v>465</v>
      </c>
      <c r="I28" s="472">
        <f t="shared" si="1"/>
        <v>0.7153846153846154</v>
      </c>
    </row>
    <row r="29" spans="1:9" ht="22.5" customHeight="1" x14ac:dyDescent="0.2">
      <c r="A29" s="178"/>
      <c r="B29" s="506"/>
      <c r="C29" s="184" t="s">
        <v>322</v>
      </c>
      <c r="D29" s="507"/>
      <c r="E29" s="505"/>
      <c r="F29" s="505"/>
      <c r="G29" s="505"/>
      <c r="H29" s="505"/>
      <c r="I29" s="473" t="str">
        <f t="shared" si="1"/>
        <v xml:space="preserve">  </v>
      </c>
    </row>
    <row r="30" spans="1:9" ht="25.5" customHeight="1" x14ac:dyDescent="0.2">
      <c r="A30" s="178"/>
      <c r="B30" s="179" t="s">
        <v>323</v>
      </c>
      <c r="C30" s="185" t="s">
        <v>324</v>
      </c>
      <c r="D30" s="319" t="s">
        <v>325</v>
      </c>
      <c r="E30" s="281"/>
      <c r="F30" s="282"/>
      <c r="G30" s="281"/>
      <c r="H30" s="282"/>
      <c r="I30" s="187" t="str">
        <f t="shared" si="1"/>
        <v xml:space="preserve">  </v>
      </c>
    </row>
    <row r="31" spans="1:9" ht="25.5" customHeight="1" x14ac:dyDescent="0.2">
      <c r="B31" s="188" t="s">
        <v>326</v>
      </c>
      <c r="C31" s="185" t="s">
        <v>327</v>
      </c>
      <c r="D31" s="319" t="s">
        <v>328</v>
      </c>
      <c r="E31" s="281"/>
      <c r="F31" s="282"/>
      <c r="G31" s="281"/>
      <c r="H31" s="282"/>
      <c r="I31" s="187" t="str">
        <f t="shared" si="1"/>
        <v xml:space="preserve">  </v>
      </c>
    </row>
    <row r="32" spans="1:9" ht="35.25" customHeight="1" x14ac:dyDescent="0.2">
      <c r="B32" s="188" t="s">
        <v>329</v>
      </c>
      <c r="C32" s="185" t="s">
        <v>330</v>
      </c>
      <c r="D32" s="319" t="s">
        <v>331</v>
      </c>
      <c r="E32" s="281"/>
      <c r="F32" s="282"/>
      <c r="G32" s="281"/>
      <c r="H32" s="282"/>
      <c r="I32" s="187" t="str">
        <f t="shared" si="1"/>
        <v xml:space="preserve">  </v>
      </c>
    </row>
    <row r="33" spans="1:9" ht="35.25" customHeight="1" x14ac:dyDescent="0.2">
      <c r="B33" s="188" t="s">
        <v>332</v>
      </c>
      <c r="C33" s="185" t="s">
        <v>333</v>
      </c>
      <c r="D33" s="319" t="s">
        <v>334</v>
      </c>
      <c r="E33" s="281"/>
      <c r="F33" s="282"/>
      <c r="G33" s="281"/>
      <c r="H33" s="282"/>
      <c r="I33" s="187" t="str">
        <f t="shared" si="1"/>
        <v xml:space="preserve">  </v>
      </c>
    </row>
    <row r="34" spans="1:9" ht="25.5" customHeight="1" x14ac:dyDescent="0.2">
      <c r="B34" s="188" t="s">
        <v>335</v>
      </c>
      <c r="C34" s="185" t="s">
        <v>336</v>
      </c>
      <c r="D34" s="319" t="s">
        <v>337</v>
      </c>
      <c r="E34" s="281"/>
      <c r="F34" s="282"/>
      <c r="G34" s="281"/>
      <c r="H34" s="282"/>
      <c r="I34" s="187" t="str">
        <f t="shared" si="1"/>
        <v xml:space="preserve">  </v>
      </c>
    </row>
    <row r="35" spans="1:9" ht="25.5" customHeight="1" x14ac:dyDescent="0.2">
      <c r="B35" s="188" t="s">
        <v>335</v>
      </c>
      <c r="C35" s="185" t="s">
        <v>338</v>
      </c>
      <c r="D35" s="319" t="s">
        <v>339</v>
      </c>
      <c r="E35" s="281"/>
      <c r="F35" s="282"/>
      <c r="G35" s="281"/>
      <c r="H35" s="282"/>
      <c r="I35" s="187" t="str">
        <f t="shared" si="1"/>
        <v xml:space="preserve">  </v>
      </c>
    </row>
    <row r="36" spans="1:9" ht="39" customHeight="1" x14ac:dyDescent="0.2">
      <c r="B36" s="188" t="s">
        <v>130</v>
      </c>
      <c r="C36" s="185" t="s">
        <v>340</v>
      </c>
      <c r="D36" s="319" t="s">
        <v>341</v>
      </c>
      <c r="E36" s="281"/>
      <c r="F36" s="282"/>
      <c r="G36" s="281"/>
      <c r="H36" s="282"/>
      <c r="I36" s="187" t="str">
        <f t="shared" si="1"/>
        <v xml:space="preserve">  </v>
      </c>
    </row>
    <row r="37" spans="1:9" ht="25.5" customHeight="1" x14ac:dyDescent="0.2">
      <c r="B37" s="188" t="s">
        <v>131</v>
      </c>
      <c r="C37" s="185" t="s">
        <v>342</v>
      </c>
      <c r="D37" s="319" t="s">
        <v>343</v>
      </c>
      <c r="E37" s="281"/>
      <c r="F37" s="282"/>
      <c r="G37" s="281"/>
      <c r="H37" s="282"/>
      <c r="I37" s="187" t="str">
        <f t="shared" si="1"/>
        <v xml:space="preserve">  </v>
      </c>
    </row>
    <row r="38" spans="1:9" ht="25.5" customHeight="1" x14ac:dyDescent="0.2">
      <c r="B38" s="188" t="s">
        <v>344</v>
      </c>
      <c r="C38" s="185" t="s">
        <v>345</v>
      </c>
      <c r="D38" s="319" t="s">
        <v>346</v>
      </c>
      <c r="E38" s="281">
        <v>728</v>
      </c>
      <c r="F38" s="282">
        <v>650</v>
      </c>
      <c r="G38" s="281">
        <v>650</v>
      </c>
      <c r="H38" s="282">
        <v>465</v>
      </c>
      <c r="I38" s="187">
        <f t="shared" si="1"/>
        <v>0.7153846153846154</v>
      </c>
    </row>
    <row r="39" spans="1:9" ht="25.5" customHeight="1" x14ac:dyDescent="0.2">
      <c r="B39" s="188" t="s">
        <v>347</v>
      </c>
      <c r="C39" s="185" t="s">
        <v>348</v>
      </c>
      <c r="D39" s="319" t="s">
        <v>349</v>
      </c>
      <c r="E39" s="281"/>
      <c r="F39" s="282">
        <v>1100</v>
      </c>
      <c r="G39" s="281">
        <v>1100</v>
      </c>
      <c r="H39" s="282"/>
      <c r="I39" s="187">
        <f t="shared" si="1"/>
        <v>0</v>
      </c>
    </row>
    <row r="40" spans="1:9" ht="20.100000000000001" customHeight="1" x14ac:dyDescent="0.2">
      <c r="A40" s="178"/>
      <c r="B40" s="179">
        <v>288</v>
      </c>
      <c r="C40" s="176" t="s">
        <v>350</v>
      </c>
      <c r="D40" s="319" t="s">
        <v>351</v>
      </c>
      <c r="E40" s="371">
        <v>9002</v>
      </c>
      <c r="F40" s="372">
        <v>12000</v>
      </c>
      <c r="G40" s="371">
        <v>12000</v>
      </c>
      <c r="H40" s="372">
        <v>9001</v>
      </c>
      <c r="I40" s="187">
        <f t="shared" si="1"/>
        <v>0.75008333333333332</v>
      </c>
    </row>
    <row r="41" spans="1:9" ht="20.100000000000001" customHeight="1" x14ac:dyDescent="0.2">
      <c r="A41" s="178"/>
      <c r="B41" s="506"/>
      <c r="C41" s="181" t="s">
        <v>352</v>
      </c>
      <c r="D41" s="507" t="s">
        <v>353</v>
      </c>
      <c r="E41" s="504">
        <f>E43+E49+E50+E57+E62+E72+E73</f>
        <v>427153</v>
      </c>
      <c r="F41" s="504">
        <f t="shared" ref="F41:H41" si="5">F43+F49+F50+F57+F62+F72+F73</f>
        <v>340848</v>
      </c>
      <c r="G41" s="504">
        <f t="shared" ref="G41" si="6">G43+G49+G50+G57+G62+G72+G73</f>
        <v>340848</v>
      </c>
      <c r="H41" s="504">
        <f t="shared" si="5"/>
        <v>453849</v>
      </c>
      <c r="I41" s="472">
        <f t="shared" si="1"/>
        <v>1.3315290099985917</v>
      </c>
    </row>
    <row r="42" spans="1:9" ht="12.75" customHeight="1" x14ac:dyDescent="0.2">
      <c r="A42" s="178"/>
      <c r="B42" s="506"/>
      <c r="C42" s="182" t="s">
        <v>354</v>
      </c>
      <c r="D42" s="507"/>
      <c r="E42" s="505"/>
      <c r="F42" s="505"/>
      <c r="G42" s="505"/>
      <c r="H42" s="505"/>
      <c r="I42" s="473" t="str">
        <f t="shared" si="1"/>
        <v xml:space="preserve">  </v>
      </c>
    </row>
    <row r="43" spans="1:9" ht="25.5" customHeight="1" x14ac:dyDescent="0.2">
      <c r="B43" s="188" t="s">
        <v>355</v>
      </c>
      <c r="C43" s="185" t="s">
        <v>356</v>
      </c>
      <c r="D43" s="319" t="s">
        <v>357</v>
      </c>
      <c r="E43" s="281">
        <f>E44+E45+E46+E47+E48</f>
        <v>57101</v>
      </c>
      <c r="F43" s="281">
        <f t="shared" ref="F43:H43" si="7">F44+F45+F46+F47+F48</f>
        <v>36600</v>
      </c>
      <c r="G43" s="281">
        <f t="shared" si="7"/>
        <v>36600</v>
      </c>
      <c r="H43" s="281">
        <f t="shared" si="7"/>
        <v>11556</v>
      </c>
      <c r="I43" s="187">
        <f t="shared" si="1"/>
        <v>0.31573770491803277</v>
      </c>
    </row>
    <row r="44" spans="1:9" ht="20.100000000000001" customHeight="1" x14ac:dyDescent="0.2">
      <c r="B44" s="188">
        <v>10</v>
      </c>
      <c r="C44" s="185" t="s">
        <v>358</v>
      </c>
      <c r="D44" s="319" t="s">
        <v>359</v>
      </c>
      <c r="E44" s="281">
        <v>6730</v>
      </c>
      <c r="F44" s="282">
        <v>6500</v>
      </c>
      <c r="G44" s="281">
        <v>6500</v>
      </c>
      <c r="H44" s="282">
        <v>10653</v>
      </c>
      <c r="I44" s="187">
        <f t="shared" si="1"/>
        <v>1.6389230769230769</v>
      </c>
    </row>
    <row r="45" spans="1:9" ht="20.100000000000001" customHeight="1" x14ac:dyDescent="0.2">
      <c r="B45" s="188" t="s">
        <v>360</v>
      </c>
      <c r="C45" s="185" t="s">
        <v>361</v>
      </c>
      <c r="D45" s="319" t="s">
        <v>362</v>
      </c>
      <c r="E45" s="281"/>
      <c r="F45" s="282"/>
      <c r="G45" s="281"/>
      <c r="H45" s="282"/>
      <c r="I45" s="187" t="str">
        <f t="shared" si="1"/>
        <v xml:space="preserve">  </v>
      </c>
    </row>
    <row r="46" spans="1:9" ht="20.100000000000001" customHeight="1" x14ac:dyDescent="0.2">
      <c r="B46" s="188">
        <v>13</v>
      </c>
      <c r="C46" s="185" t="s">
        <v>363</v>
      </c>
      <c r="D46" s="319" t="s">
        <v>364</v>
      </c>
      <c r="E46" s="281"/>
      <c r="F46" s="282"/>
      <c r="G46" s="281"/>
      <c r="H46" s="282"/>
      <c r="I46" s="187" t="str">
        <f t="shared" si="1"/>
        <v xml:space="preserve">  </v>
      </c>
    </row>
    <row r="47" spans="1:9" ht="20.100000000000001" customHeight="1" x14ac:dyDescent="0.2">
      <c r="B47" s="188" t="s">
        <v>365</v>
      </c>
      <c r="C47" s="185" t="s">
        <v>366</v>
      </c>
      <c r="D47" s="319" t="s">
        <v>367</v>
      </c>
      <c r="E47" s="281">
        <v>50371</v>
      </c>
      <c r="F47" s="282">
        <v>30100</v>
      </c>
      <c r="G47" s="281">
        <v>30100</v>
      </c>
      <c r="H47" s="282">
        <v>903</v>
      </c>
      <c r="I47" s="187">
        <f t="shared" si="1"/>
        <v>0.03</v>
      </c>
    </row>
    <row r="48" spans="1:9" ht="20.100000000000001" customHeight="1" x14ac:dyDescent="0.2">
      <c r="B48" s="188" t="s">
        <v>368</v>
      </c>
      <c r="C48" s="185" t="s">
        <v>369</v>
      </c>
      <c r="D48" s="319" t="s">
        <v>370</v>
      </c>
      <c r="E48" s="281"/>
      <c r="F48" s="282"/>
      <c r="G48" s="281"/>
      <c r="H48" s="282"/>
      <c r="I48" s="187" t="str">
        <f t="shared" si="1"/>
        <v xml:space="preserve">  </v>
      </c>
    </row>
    <row r="49" spans="1:9" ht="25.5" customHeight="1" x14ac:dyDescent="0.2">
      <c r="A49" s="178"/>
      <c r="B49" s="179">
        <v>14</v>
      </c>
      <c r="C49" s="185" t="s">
        <v>371</v>
      </c>
      <c r="D49" s="319" t="s">
        <v>372</v>
      </c>
      <c r="E49" s="281"/>
      <c r="F49" s="282"/>
      <c r="G49" s="281"/>
      <c r="H49" s="282"/>
      <c r="I49" s="187" t="str">
        <f t="shared" si="1"/>
        <v xml:space="preserve">  </v>
      </c>
    </row>
    <row r="50" spans="1:9" ht="20.100000000000001" customHeight="1" x14ac:dyDescent="0.2">
      <c r="A50" s="178"/>
      <c r="B50" s="506">
        <v>20</v>
      </c>
      <c r="C50" s="183" t="s">
        <v>373</v>
      </c>
      <c r="D50" s="507" t="s">
        <v>374</v>
      </c>
      <c r="E50" s="504">
        <f>E52+E53+E54+E55+E56</f>
        <v>184756</v>
      </c>
      <c r="F50" s="504">
        <f t="shared" ref="F50:H50" si="8">F52+F53+F54+F55+F56</f>
        <v>177525</v>
      </c>
      <c r="G50" s="504">
        <f t="shared" si="8"/>
        <v>177525</v>
      </c>
      <c r="H50" s="504">
        <f t="shared" si="8"/>
        <v>218437</v>
      </c>
      <c r="I50" s="472">
        <f t="shared" si="1"/>
        <v>1.2304576820166173</v>
      </c>
    </row>
    <row r="51" spans="1:9" ht="12" customHeight="1" x14ac:dyDescent="0.2">
      <c r="A51" s="178"/>
      <c r="B51" s="506"/>
      <c r="C51" s="184" t="s">
        <v>375</v>
      </c>
      <c r="D51" s="507"/>
      <c r="E51" s="505"/>
      <c r="F51" s="505"/>
      <c r="G51" s="505"/>
      <c r="H51" s="505"/>
      <c r="I51" s="473" t="str">
        <f t="shared" si="1"/>
        <v xml:space="preserve">  </v>
      </c>
    </row>
    <row r="52" spans="1:9" ht="20.100000000000001" customHeight="1" x14ac:dyDescent="0.2">
      <c r="A52" s="178"/>
      <c r="B52" s="179">
        <v>204</v>
      </c>
      <c r="C52" s="185" t="s">
        <v>376</v>
      </c>
      <c r="D52" s="319" t="s">
        <v>377</v>
      </c>
      <c r="E52" s="281">
        <v>184756</v>
      </c>
      <c r="F52" s="282">
        <v>177525</v>
      </c>
      <c r="G52" s="281">
        <v>177525</v>
      </c>
      <c r="H52" s="282">
        <v>218437</v>
      </c>
      <c r="I52" s="187">
        <f t="shared" si="1"/>
        <v>1.2304576820166173</v>
      </c>
    </row>
    <row r="53" spans="1:9" ht="20.100000000000001" customHeight="1" x14ac:dyDescent="0.2">
      <c r="A53" s="178"/>
      <c r="B53" s="179">
        <v>205</v>
      </c>
      <c r="C53" s="185" t="s">
        <v>378</v>
      </c>
      <c r="D53" s="319" t="s">
        <v>379</v>
      </c>
      <c r="E53" s="281"/>
      <c r="F53" s="282"/>
      <c r="G53" s="281"/>
      <c r="H53" s="282"/>
      <c r="I53" s="187" t="str">
        <f t="shared" si="1"/>
        <v xml:space="preserve">  </v>
      </c>
    </row>
    <row r="54" spans="1:9" ht="25.5" customHeight="1" x14ac:dyDescent="0.2">
      <c r="A54" s="178"/>
      <c r="B54" s="179" t="s">
        <v>380</v>
      </c>
      <c r="C54" s="185" t="s">
        <v>381</v>
      </c>
      <c r="D54" s="319" t="s">
        <v>382</v>
      </c>
      <c r="E54" s="281"/>
      <c r="F54" s="282"/>
      <c r="G54" s="281"/>
      <c r="H54" s="282"/>
      <c r="I54" s="187" t="str">
        <f t="shared" si="1"/>
        <v xml:space="preserve">  </v>
      </c>
    </row>
    <row r="55" spans="1:9" ht="25.5" customHeight="1" x14ac:dyDescent="0.2">
      <c r="A55" s="178"/>
      <c r="B55" s="179" t="s">
        <v>383</v>
      </c>
      <c r="C55" s="185" t="s">
        <v>384</v>
      </c>
      <c r="D55" s="319" t="s">
        <v>385</v>
      </c>
      <c r="E55" s="281"/>
      <c r="F55" s="282"/>
      <c r="G55" s="281"/>
      <c r="H55" s="282"/>
      <c r="I55" s="187" t="str">
        <f t="shared" si="1"/>
        <v xml:space="preserve">  </v>
      </c>
    </row>
    <row r="56" spans="1:9" ht="20.100000000000001" customHeight="1" x14ac:dyDescent="0.2">
      <c r="A56" s="178"/>
      <c r="B56" s="179">
        <v>206</v>
      </c>
      <c r="C56" s="185" t="s">
        <v>386</v>
      </c>
      <c r="D56" s="319" t="s">
        <v>387</v>
      </c>
      <c r="E56" s="281"/>
      <c r="F56" s="282"/>
      <c r="G56" s="281"/>
      <c r="H56" s="282"/>
      <c r="I56" s="187" t="str">
        <f t="shared" si="1"/>
        <v xml:space="preserve">  </v>
      </c>
    </row>
    <row r="57" spans="1:9" ht="20.100000000000001" customHeight="1" x14ac:dyDescent="0.2">
      <c r="A57" s="178"/>
      <c r="B57" s="506" t="s">
        <v>388</v>
      </c>
      <c r="C57" s="183" t="s">
        <v>389</v>
      </c>
      <c r="D57" s="507" t="s">
        <v>390</v>
      </c>
      <c r="E57" s="504">
        <f>E59+E60+E61</f>
        <v>17304</v>
      </c>
      <c r="F57" s="504">
        <f t="shared" ref="F57:H57" si="9">F59+F60+F61</f>
        <v>0</v>
      </c>
      <c r="G57" s="504">
        <f t="shared" si="9"/>
        <v>0</v>
      </c>
      <c r="H57" s="504">
        <f t="shared" si="9"/>
        <v>13410</v>
      </c>
      <c r="I57" s="472" t="str">
        <f t="shared" si="1"/>
        <v xml:space="preserve">  </v>
      </c>
    </row>
    <row r="58" spans="1:9" ht="12" customHeight="1" x14ac:dyDescent="0.2">
      <c r="A58" s="178"/>
      <c r="B58" s="506"/>
      <c r="C58" s="184" t="s">
        <v>391</v>
      </c>
      <c r="D58" s="507"/>
      <c r="E58" s="505"/>
      <c r="F58" s="505"/>
      <c r="G58" s="505"/>
      <c r="H58" s="505"/>
      <c r="I58" s="473" t="str">
        <f t="shared" si="1"/>
        <v xml:space="preserve">  </v>
      </c>
    </row>
    <row r="59" spans="1:9" ht="23.25" customHeight="1" x14ac:dyDescent="0.2">
      <c r="B59" s="188" t="s">
        <v>392</v>
      </c>
      <c r="C59" s="185" t="s">
        <v>393</v>
      </c>
      <c r="D59" s="319" t="s">
        <v>394</v>
      </c>
      <c r="E59" s="281">
        <v>17289</v>
      </c>
      <c r="F59" s="282"/>
      <c r="G59" s="281"/>
      <c r="H59" s="282">
        <v>2254</v>
      </c>
      <c r="I59" s="187" t="str">
        <f t="shared" si="1"/>
        <v xml:space="preserve">  </v>
      </c>
    </row>
    <row r="60" spans="1:9" ht="20.100000000000001" customHeight="1" x14ac:dyDescent="0.2">
      <c r="B60" s="188">
        <v>223</v>
      </c>
      <c r="C60" s="185" t="s">
        <v>395</v>
      </c>
      <c r="D60" s="319" t="s">
        <v>396</v>
      </c>
      <c r="E60" s="281"/>
      <c r="F60" s="282"/>
      <c r="G60" s="281"/>
      <c r="H60" s="282">
        <v>11141</v>
      </c>
      <c r="I60" s="187" t="str">
        <f t="shared" si="1"/>
        <v xml:space="preserve">  </v>
      </c>
    </row>
    <row r="61" spans="1:9" ht="25.5" customHeight="1" x14ac:dyDescent="0.2">
      <c r="A61" s="178"/>
      <c r="B61" s="179">
        <v>224</v>
      </c>
      <c r="C61" s="185" t="s">
        <v>397</v>
      </c>
      <c r="D61" s="319" t="s">
        <v>398</v>
      </c>
      <c r="E61" s="281">
        <v>15</v>
      </c>
      <c r="F61" s="282"/>
      <c r="G61" s="281"/>
      <c r="H61" s="282">
        <v>15</v>
      </c>
      <c r="I61" s="187" t="str">
        <f t="shared" si="1"/>
        <v xml:space="preserve">  </v>
      </c>
    </row>
    <row r="62" spans="1:9" ht="20.100000000000001" customHeight="1" x14ac:dyDescent="0.2">
      <c r="A62" s="178"/>
      <c r="B62" s="506">
        <v>23</v>
      </c>
      <c r="C62" s="183" t="s">
        <v>399</v>
      </c>
      <c r="D62" s="507" t="s">
        <v>400</v>
      </c>
      <c r="E62" s="504">
        <f>E64+E65+E66+E67+E68+E69+E70+E71</f>
        <v>3870</v>
      </c>
      <c r="F62" s="504">
        <f t="shared" ref="F62:H62" si="10">F64+F65+F66+F67+F68+F69+F70+F71</f>
        <v>8521</v>
      </c>
      <c r="G62" s="504">
        <f t="shared" si="10"/>
        <v>8521</v>
      </c>
      <c r="H62" s="504">
        <f t="shared" si="10"/>
        <v>1755</v>
      </c>
      <c r="I62" s="472">
        <f t="shared" si="1"/>
        <v>0.20596174157962679</v>
      </c>
    </row>
    <row r="63" spans="1:9" ht="20.100000000000001" customHeight="1" x14ac:dyDescent="0.2">
      <c r="A63" s="178"/>
      <c r="B63" s="506"/>
      <c r="C63" s="184" t="s">
        <v>401</v>
      </c>
      <c r="D63" s="507"/>
      <c r="E63" s="505"/>
      <c r="F63" s="505"/>
      <c r="G63" s="505"/>
      <c r="H63" s="505"/>
      <c r="I63" s="473" t="str">
        <f t="shared" si="1"/>
        <v xml:space="preserve">  </v>
      </c>
    </row>
    <row r="64" spans="1:9" ht="25.5" customHeight="1" x14ac:dyDescent="0.2">
      <c r="B64" s="188">
        <v>230</v>
      </c>
      <c r="C64" s="185" t="s">
        <v>402</v>
      </c>
      <c r="D64" s="319" t="s">
        <v>403</v>
      </c>
      <c r="E64" s="281"/>
      <c r="F64" s="282"/>
      <c r="G64" s="281"/>
      <c r="H64" s="282"/>
      <c r="I64" s="187" t="str">
        <f t="shared" si="1"/>
        <v xml:space="preserve">  </v>
      </c>
    </row>
    <row r="65" spans="1:9" ht="25.5" customHeight="1" x14ac:dyDescent="0.2">
      <c r="B65" s="188">
        <v>231</v>
      </c>
      <c r="C65" s="185" t="s">
        <v>404</v>
      </c>
      <c r="D65" s="319" t="s">
        <v>405</v>
      </c>
      <c r="E65" s="281"/>
      <c r="F65" s="282"/>
      <c r="G65" s="281"/>
      <c r="H65" s="282"/>
      <c r="I65" s="187" t="str">
        <f t="shared" si="1"/>
        <v xml:space="preserve">  </v>
      </c>
    </row>
    <row r="66" spans="1:9" ht="20.100000000000001" customHeight="1" x14ac:dyDescent="0.2">
      <c r="B66" s="188" t="s">
        <v>406</v>
      </c>
      <c r="C66" s="185" t="s">
        <v>407</v>
      </c>
      <c r="D66" s="319" t="s">
        <v>408</v>
      </c>
      <c r="E66" s="281">
        <v>116</v>
      </c>
      <c r="F66" s="282">
        <v>4521</v>
      </c>
      <c r="G66" s="281">
        <v>4521</v>
      </c>
      <c r="H66" s="282">
        <v>115</v>
      </c>
      <c r="I66" s="187">
        <f t="shared" si="1"/>
        <v>2.5436850254368502E-2</v>
      </c>
    </row>
    <row r="67" spans="1:9" ht="25.5" customHeight="1" x14ac:dyDescent="0.2">
      <c r="B67" s="188" t="s">
        <v>409</v>
      </c>
      <c r="C67" s="185" t="s">
        <v>410</v>
      </c>
      <c r="D67" s="319" t="s">
        <v>411</v>
      </c>
      <c r="E67" s="281"/>
      <c r="F67" s="282"/>
      <c r="G67" s="281"/>
      <c r="H67" s="282"/>
      <c r="I67" s="187" t="str">
        <f t="shared" si="1"/>
        <v xml:space="preserve">  </v>
      </c>
    </row>
    <row r="68" spans="1:9" ht="25.5" customHeight="1" x14ac:dyDescent="0.2">
      <c r="B68" s="188">
        <v>235</v>
      </c>
      <c r="C68" s="185" t="s">
        <v>412</v>
      </c>
      <c r="D68" s="319" t="s">
        <v>413</v>
      </c>
      <c r="E68" s="281"/>
      <c r="F68" s="282"/>
      <c r="G68" s="281"/>
      <c r="H68" s="282"/>
      <c r="I68" s="187" t="str">
        <f t="shared" si="1"/>
        <v xml:space="preserve">  </v>
      </c>
    </row>
    <row r="69" spans="1:9" ht="25.5" customHeight="1" x14ac:dyDescent="0.2">
      <c r="B69" s="188" t="s">
        <v>414</v>
      </c>
      <c r="C69" s="185" t="s">
        <v>415</v>
      </c>
      <c r="D69" s="319" t="s">
        <v>416</v>
      </c>
      <c r="E69" s="281"/>
      <c r="F69" s="282"/>
      <c r="G69" s="281"/>
      <c r="H69" s="282"/>
      <c r="I69" s="187" t="str">
        <f t="shared" si="1"/>
        <v xml:space="preserve">  </v>
      </c>
    </row>
    <row r="70" spans="1:9" ht="25.5" customHeight="1" x14ac:dyDescent="0.2">
      <c r="B70" s="188">
        <v>237</v>
      </c>
      <c r="C70" s="185" t="s">
        <v>417</v>
      </c>
      <c r="D70" s="319" t="s">
        <v>418</v>
      </c>
      <c r="E70" s="281"/>
      <c r="F70" s="282"/>
      <c r="G70" s="281"/>
      <c r="H70" s="282"/>
      <c r="I70" s="187" t="str">
        <f t="shared" si="1"/>
        <v xml:space="preserve">  </v>
      </c>
    </row>
    <row r="71" spans="1:9" ht="20.100000000000001" customHeight="1" x14ac:dyDescent="0.2">
      <c r="B71" s="188" t="s">
        <v>419</v>
      </c>
      <c r="C71" s="185" t="s">
        <v>420</v>
      </c>
      <c r="D71" s="319" t="s">
        <v>421</v>
      </c>
      <c r="E71" s="281">
        <v>3754</v>
      </c>
      <c r="F71" s="282">
        <v>4000</v>
      </c>
      <c r="G71" s="281">
        <v>4000</v>
      </c>
      <c r="H71" s="282">
        <v>1640</v>
      </c>
      <c r="I71" s="187">
        <f t="shared" si="1"/>
        <v>0.41</v>
      </c>
    </row>
    <row r="72" spans="1:9" ht="20.100000000000001" customHeight="1" x14ac:dyDescent="0.2">
      <c r="B72" s="188">
        <v>24</v>
      </c>
      <c r="C72" s="185" t="s">
        <v>422</v>
      </c>
      <c r="D72" s="319" t="s">
        <v>423</v>
      </c>
      <c r="E72" s="281">
        <v>163476</v>
      </c>
      <c r="F72" s="282">
        <v>116902</v>
      </c>
      <c r="G72" s="281">
        <v>116902</v>
      </c>
      <c r="H72" s="282">
        <v>207986</v>
      </c>
      <c r="I72" s="187">
        <f t="shared" si="1"/>
        <v>1.7791483464782467</v>
      </c>
    </row>
    <row r="73" spans="1:9" ht="25.5" customHeight="1" x14ac:dyDescent="0.2">
      <c r="B73" s="188" t="s">
        <v>424</v>
      </c>
      <c r="C73" s="185" t="s">
        <v>425</v>
      </c>
      <c r="D73" s="319" t="s">
        <v>426</v>
      </c>
      <c r="E73" s="281">
        <v>646</v>
      </c>
      <c r="F73" s="282">
        <v>1300</v>
      </c>
      <c r="G73" s="281">
        <v>1300</v>
      </c>
      <c r="H73" s="282">
        <v>705</v>
      </c>
      <c r="I73" s="187">
        <f t="shared" ref="I73:I136" si="11">IFERROR(H73/G73,"  ")</f>
        <v>0.54230769230769227</v>
      </c>
    </row>
    <row r="74" spans="1:9" ht="25.5" customHeight="1" x14ac:dyDescent="0.2">
      <c r="B74" s="188"/>
      <c r="C74" s="176" t="s">
        <v>427</v>
      </c>
      <c r="D74" s="319" t="s">
        <v>428</v>
      </c>
      <c r="E74" s="371">
        <f>E8+E9+E40+E41</f>
        <v>651731</v>
      </c>
      <c r="F74" s="371">
        <f t="shared" ref="F74:G74" si="12">F8+F9+F40+F41</f>
        <v>620874</v>
      </c>
      <c r="G74" s="371">
        <f t="shared" si="12"/>
        <v>620874</v>
      </c>
      <c r="H74" s="371">
        <f>H8+H9+H40+H41</f>
        <v>694191</v>
      </c>
      <c r="I74" s="187">
        <f t="shared" si="11"/>
        <v>1.1180867615651484</v>
      </c>
    </row>
    <row r="75" spans="1:9" ht="20.100000000000001" customHeight="1" x14ac:dyDescent="0.2">
      <c r="B75" s="188">
        <v>88</v>
      </c>
      <c r="C75" s="176" t="s">
        <v>429</v>
      </c>
      <c r="D75" s="319" t="s">
        <v>430</v>
      </c>
      <c r="E75" s="281">
        <v>20353</v>
      </c>
      <c r="F75" s="282">
        <v>19000</v>
      </c>
      <c r="G75" s="281">
        <v>19000</v>
      </c>
      <c r="H75" s="282">
        <v>17868</v>
      </c>
      <c r="I75" s="187">
        <f t="shared" si="11"/>
        <v>0.94042105263157894</v>
      </c>
    </row>
    <row r="76" spans="1:9" ht="20.100000000000001" customHeight="1" x14ac:dyDescent="0.2">
      <c r="A76" s="178"/>
      <c r="B76" s="189"/>
      <c r="C76" s="176" t="s">
        <v>66</v>
      </c>
      <c r="D76" s="320"/>
      <c r="E76" s="281"/>
      <c r="F76" s="282"/>
      <c r="G76" s="281"/>
      <c r="H76" s="282"/>
      <c r="I76" s="187" t="str">
        <f t="shared" si="11"/>
        <v xml:space="preserve">  </v>
      </c>
    </row>
    <row r="77" spans="1:9" ht="20.100000000000001" customHeight="1" x14ac:dyDescent="0.2">
      <c r="A77" s="178"/>
      <c r="B77" s="506"/>
      <c r="C77" s="181" t="s">
        <v>431</v>
      </c>
      <c r="D77" s="507" t="s">
        <v>132</v>
      </c>
      <c r="E77" s="504">
        <f>E79+E80+E81+E82+E83+E84+E85+E88-E89</f>
        <v>455669</v>
      </c>
      <c r="F77" s="504">
        <f t="shared" ref="F77:H77" si="13">F79+F80+F81+F82+F83+F84+F85+F88-F89</f>
        <v>398644</v>
      </c>
      <c r="G77" s="504">
        <f t="shared" si="13"/>
        <v>398644</v>
      </c>
      <c r="H77" s="504">
        <f t="shared" si="13"/>
        <v>438412</v>
      </c>
      <c r="I77" s="472">
        <f t="shared" si="11"/>
        <v>1.099758180230983</v>
      </c>
    </row>
    <row r="78" spans="1:9" ht="20.100000000000001" customHeight="1" x14ac:dyDescent="0.2">
      <c r="A78" s="178"/>
      <c r="B78" s="506"/>
      <c r="C78" s="182" t="s">
        <v>432</v>
      </c>
      <c r="D78" s="507"/>
      <c r="E78" s="505"/>
      <c r="F78" s="505"/>
      <c r="G78" s="505"/>
      <c r="H78" s="505"/>
      <c r="I78" s="473" t="str">
        <f t="shared" si="11"/>
        <v xml:space="preserve">  </v>
      </c>
    </row>
    <row r="79" spans="1:9" ht="20.100000000000001" customHeight="1" x14ac:dyDescent="0.2">
      <c r="A79" s="178"/>
      <c r="B79" s="179" t="s">
        <v>433</v>
      </c>
      <c r="C79" s="185" t="s">
        <v>434</v>
      </c>
      <c r="D79" s="319" t="s">
        <v>133</v>
      </c>
      <c r="E79" s="281">
        <v>329414</v>
      </c>
      <c r="F79" s="282">
        <v>329414</v>
      </c>
      <c r="G79" s="281">
        <v>329414</v>
      </c>
      <c r="H79" s="282">
        <v>329414</v>
      </c>
      <c r="I79" s="187">
        <f t="shared" si="11"/>
        <v>1</v>
      </c>
    </row>
    <row r="80" spans="1:9" ht="20.100000000000001" customHeight="1" x14ac:dyDescent="0.2">
      <c r="B80" s="188">
        <v>31</v>
      </c>
      <c r="C80" s="185" t="s">
        <v>435</v>
      </c>
      <c r="D80" s="319" t="s">
        <v>134</v>
      </c>
      <c r="E80" s="281"/>
      <c r="F80" s="282"/>
      <c r="G80" s="281"/>
      <c r="H80" s="282"/>
      <c r="I80" s="187" t="str">
        <f t="shared" si="11"/>
        <v xml:space="preserve">  </v>
      </c>
    </row>
    <row r="81" spans="1:9" ht="20.100000000000001" customHeight="1" x14ac:dyDescent="0.2">
      <c r="B81" s="188">
        <v>306</v>
      </c>
      <c r="C81" s="185" t="s">
        <v>436</v>
      </c>
      <c r="D81" s="319" t="s">
        <v>135</v>
      </c>
      <c r="E81" s="281"/>
      <c r="F81" s="282"/>
      <c r="G81" s="281"/>
      <c r="H81" s="282"/>
      <c r="I81" s="187" t="str">
        <f t="shared" si="11"/>
        <v xml:space="preserve">  </v>
      </c>
    </row>
    <row r="82" spans="1:9" ht="20.100000000000001" customHeight="1" x14ac:dyDescent="0.2">
      <c r="B82" s="188">
        <v>32</v>
      </c>
      <c r="C82" s="185" t="s">
        <v>437</v>
      </c>
      <c r="D82" s="319" t="s">
        <v>136</v>
      </c>
      <c r="E82" s="281">
        <v>39649</v>
      </c>
      <c r="F82" s="282">
        <v>65631</v>
      </c>
      <c r="G82" s="281">
        <v>65631</v>
      </c>
      <c r="H82" s="282">
        <v>65631</v>
      </c>
      <c r="I82" s="187">
        <f t="shared" si="11"/>
        <v>1</v>
      </c>
    </row>
    <row r="83" spans="1:9" ht="58.5" customHeight="1" x14ac:dyDescent="0.2">
      <c r="B83" s="188" t="s">
        <v>438</v>
      </c>
      <c r="C83" s="185" t="s">
        <v>439</v>
      </c>
      <c r="D83" s="319" t="s">
        <v>137</v>
      </c>
      <c r="E83" s="281"/>
      <c r="F83" s="282"/>
      <c r="G83" s="281"/>
      <c r="H83" s="282"/>
      <c r="I83" s="187" t="str">
        <f t="shared" si="11"/>
        <v xml:space="preserve">  </v>
      </c>
    </row>
    <row r="84" spans="1:9" ht="49.5" customHeight="1" x14ac:dyDescent="0.2">
      <c r="B84" s="188" t="s">
        <v>440</v>
      </c>
      <c r="C84" s="185" t="s">
        <v>441</v>
      </c>
      <c r="D84" s="319" t="s">
        <v>138</v>
      </c>
      <c r="E84" s="281"/>
      <c r="F84" s="282"/>
      <c r="G84" s="281"/>
      <c r="H84" s="282"/>
      <c r="I84" s="187" t="str">
        <f t="shared" si="11"/>
        <v xml:space="preserve">  </v>
      </c>
    </row>
    <row r="85" spans="1:9" ht="20.100000000000001" customHeight="1" x14ac:dyDescent="0.2">
      <c r="B85" s="188">
        <v>34</v>
      </c>
      <c r="C85" s="185" t="s">
        <v>442</v>
      </c>
      <c r="D85" s="319" t="s">
        <v>139</v>
      </c>
      <c r="E85" s="281">
        <f>E86+E87</f>
        <v>86606</v>
      </c>
      <c r="F85" s="281">
        <f t="shared" ref="F85:H85" si="14">F86+F87</f>
        <v>3599</v>
      </c>
      <c r="G85" s="281">
        <f t="shared" si="14"/>
        <v>3599</v>
      </c>
      <c r="H85" s="281">
        <f t="shared" si="14"/>
        <v>43367</v>
      </c>
      <c r="I85" s="187">
        <f t="shared" si="11"/>
        <v>12.049736037788275</v>
      </c>
    </row>
    <row r="86" spans="1:9" ht="20.100000000000001" customHeight="1" x14ac:dyDescent="0.2">
      <c r="B86" s="188">
        <v>340</v>
      </c>
      <c r="C86" s="185" t="s">
        <v>149</v>
      </c>
      <c r="D86" s="319" t="s">
        <v>140</v>
      </c>
      <c r="E86" s="281"/>
      <c r="F86" s="282"/>
      <c r="G86" s="281"/>
      <c r="H86" s="282"/>
      <c r="I86" s="187" t="str">
        <f t="shared" si="11"/>
        <v xml:space="preserve">  </v>
      </c>
    </row>
    <row r="87" spans="1:9" ht="20.100000000000001" customHeight="1" x14ac:dyDescent="0.2">
      <c r="B87" s="188">
        <v>341</v>
      </c>
      <c r="C87" s="185" t="s">
        <v>443</v>
      </c>
      <c r="D87" s="319" t="s">
        <v>141</v>
      </c>
      <c r="E87" s="281">
        <v>86606</v>
      </c>
      <c r="F87" s="282">
        <v>3599</v>
      </c>
      <c r="G87" s="281">
        <v>3599</v>
      </c>
      <c r="H87" s="282">
        <v>43367</v>
      </c>
      <c r="I87" s="187">
        <f t="shared" si="11"/>
        <v>12.049736037788275</v>
      </c>
    </row>
    <row r="88" spans="1:9" ht="20.100000000000001" customHeight="1" x14ac:dyDescent="0.2">
      <c r="B88" s="188"/>
      <c r="C88" s="185" t="s">
        <v>444</v>
      </c>
      <c r="D88" s="319" t="s">
        <v>142</v>
      </c>
      <c r="E88" s="281"/>
      <c r="F88" s="282"/>
      <c r="G88" s="281"/>
      <c r="H88" s="282"/>
      <c r="I88" s="187" t="str">
        <f t="shared" si="11"/>
        <v xml:space="preserve">  </v>
      </c>
    </row>
    <row r="89" spans="1:9" ht="20.100000000000001" customHeight="1" x14ac:dyDescent="0.2">
      <c r="B89" s="188">
        <v>35</v>
      </c>
      <c r="C89" s="185" t="s">
        <v>445</v>
      </c>
      <c r="D89" s="319" t="s">
        <v>143</v>
      </c>
      <c r="E89" s="281">
        <f>E90+E91</f>
        <v>0</v>
      </c>
      <c r="F89" s="281">
        <f t="shared" ref="F89:H89" si="15">F90+F91</f>
        <v>0</v>
      </c>
      <c r="G89" s="281">
        <f t="shared" si="15"/>
        <v>0</v>
      </c>
      <c r="H89" s="281">
        <f t="shared" si="15"/>
        <v>0</v>
      </c>
      <c r="I89" s="187" t="str">
        <f t="shared" si="11"/>
        <v xml:space="preserve">  </v>
      </c>
    </row>
    <row r="90" spans="1:9" ht="20.100000000000001" customHeight="1" x14ac:dyDescent="0.2">
      <c r="B90" s="188">
        <v>350</v>
      </c>
      <c r="C90" s="185" t="s">
        <v>446</v>
      </c>
      <c r="D90" s="319" t="s">
        <v>144</v>
      </c>
      <c r="E90" s="281"/>
      <c r="F90" s="282"/>
      <c r="G90" s="281"/>
      <c r="H90" s="282"/>
      <c r="I90" s="187" t="str">
        <f t="shared" si="11"/>
        <v xml:space="preserve">  </v>
      </c>
    </row>
    <row r="91" spans="1:9" ht="20.100000000000001" customHeight="1" x14ac:dyDescent="0.2">
      <c r="A91" s="178"/>
      <c r="B91" s="179">
        <v>351</v>
      </c>
      <c r="C91" s="185" t="s">
        <v>155</v>
      </c>
      <c r="D91" s="319" t="s">
        <v>145</v>
      </c>
      <c r="E91" s="281"/>
      <c r="F91" s="282"/>
      <c r="G91" s="281"/>
      <c r="H91" s="282"/>
      <c r="I91" s="187" t="str">
        <f t="shared" si="11"/>
        <v xml:space="preserve">  </v>
      </c>
    </row>
    <row r="92" spans="1:9" ht="22.5" customHeight="1" x14ac:dyDescent="0.2">
      <c r="A92" s="178"/>
      <c r="B92" s="506"/>
      <c r="C92" s="181" t="s">
        <v>447</v>
      </c>
      <c r="D92" s="507" t="s">
        <v>146</v>
      </c>
      <c r="E92" s="504">
        <f>E94+E99+E108</f>
        <v>17704</v>
      </c>
      <c r="F92" s="504">
        <f t="shared" ref="F92" si="16">F94+F99+F108</f>
        <v>17900</v>
      </c>
      <c r="G92" s="504">
        <f t="shared" ref="G92:H92" si="17">G94+G99+G108</f>
        <v>17900</v>
      </c>
      <c r="H92" s="504">
        <f t="shared" si="17"/>
        <v>15975</v>
      </c>
      <c r="I92" s="472">
        <f t="shared" si="11"/>
        <v>0.89245810055865926</v>
      </c>
    </row>
    <row r="93" spans="1:9" ht="13.5" customHeight="1" x14ac:dyDescent="0.2">
      <c r="A93" s="178"/>
      <c r="B93" s="506"/>
      <c r="C93" s="182" t="s">
        <v>448</v>
      </c>
      <c r="D93" s="507"/>
      <c r="E93" s="505"/>
      <c r="F93" s="505"/>
      <c r="G93" s="505"/>
      <c r="H93" s="505"/>
      <c r="I93" s="473" t="str">
        <f t="shared" si="11"/>
        <v xml:space="preserve">  </v>
      </c>
    </row>
    <row r="94" spans="1:9" ht="20.100000000000001" customHeight="1" x14ac:dyDescent="0.2">
      <c r="A94" s="178"/>
      <c r="B94" s="506">
        <v>40</v>
      </c>
      <c r="C94" s="183" t="s">
        <v>449</v>
      </c>
      <c r="D94" s="507" t="s">
        <v>147</v>
      </c>
      <c r="E94" s="478">
        <f>E96+E97+E98</f>
        <v>17297</v>
      </c>
      <c r="F94" s="478">
        <f>F96+F97+F98</f>
        <v>17900</v>
      </c>
      <c r="G94" s="478">
        <f>G96+G97+G98</f>
        <v>17900</v>
      </c>
      <c r="H94" s="478">
        <f t="shared" ref="H94" si="18">H96+H97+H98</f>
        <v>15656</v>
      </c>
      <c r="I94" s="472">
        <f t="shared" si="11"/>
        <v>0.87463687150837988</v>
      </c>
    </row>
    <row r="95" spans="1:9" ht="14.25" customHeight="1" x14ac:dyDescent="0.2">
      <c r="A95" s="178"/>
      <c r="B95" s="506"/>
      <c r="C95" s="184" t="s">
        <v>450</v>
      </c>
      <c r="D95" s="507"/>
      <c r="E95" s="479"/>
      <c r="F95" s="479"/>
      <c r="G95" s="479"/>
      <c r="H95" s="479"/>
      <c r="I95" s="473" t="str">
        <f t="shared" si="11"/>
        <v xml:space="preserve">  </v>
      </c>
    </row>
    <row r="96" spans="1:9" ht="25.5" customHeight="1" x14ac:dyDescent="0.2">
      <c r="A96" s="178"/>
      <c r="B96" s="179">
        <v>404</v>
      </c>
      <c r="C96" s="185" t="s">
        <v>451</v>
      </c>
      <c r="D96" s="319" t="s">
        <v>148</v>
      </c>
      <c r="E96" s="281">
        <v>13413</v>
      </c>
      <c r="F96" s="282">
        <v>13800</v>
      </c>
      <c r="G96" s="281">
        <v>13800</v>
      </c>
      <c r="H96" s="282">
        <v>15656</v>
      </c>
      <c r="I96" s="187">
        <f t="shared" si="11"/>
        <v>1.1344927536231884</v>
      </c>
    </row>
    <row r="97" spans="1:9" ht="20.100000000000001" customHeight="1" x14ac:dyDescent="0.2">
      <c r="A97" s="178"/>
      <c r="B97" s="179">
        <v>400</v>
      </c>
      <c r="C97" s="185" t="s">
        <v>452</v>
      </c>
      <c r="D97" s="319" t="s">
        <v>150</v>
      </c>
      <c r="E97" s="281"/>
      <c r="F97" s="282"/>
      <c r="G97" s="281"/>
      <c r="H97" s="282"/>
      <c r="I97" s="187" t="str">
        <f t="shared" si="11"/>
        <v xml:space="preserve">  </v>
      </c>
    </row>
    <row r="98" spans="1:9" ht="20.100000000000001" customHeight="1" x14ac:dyDescent="0.2">
      <c r="A98" s="178"/>
      <c r="B98" s="179" t="s">
        <v>453</v>
      </c>
      <c r="C98" s="185" t="s">
        <v>454</v>
      </c>
      <c r="D98" s="319" t="s">
        <v>151</v>
      </c>
      <c r="E98" s="281">
        <v>3884</v>
      </c>
      <c r="F98" s="282">
        <v>4100</v>
      </c>
      <c r="G98" s="281">
        <v>4100</v>
      </c>
      <c r="H98" s="282"/>
      <c r="I98" s="187">
        <f t="shared" si="11"/>
        <v>0</v>
      </c>
    </row>
    <row r="99" spans="1:9" ht="20.100000000000001" customHeight="1" x14ac:dyDescent="0.2">
      <c r="A99" s="178"/>
      <c r="B99" s="506">
        <v>41</v>
      </c>
      <c r="C99" s="183" t="s">
        <v>455</v>
      </c>
      <c r="D99" s="507" t="s">
        <v>152</v>
      </c>
      <c r="E99" s="504">
        <f>E101+E102+E103+E104+E105+E106+E107</f>
        <v>407</v>
      </c>
      <c r="F99" s="504">
        <f t="shared" ref="F99:H99" si="19">F101+F102+F103+F104+F105+F106+F107</f>
        <v>0</v>
      </c>
      <c r="G99" s="504">
        <f t="shared" si="19"/>
        <v>0</v>
      </c>
      <c r="H99" s="504">
        <f t="shared" si="19"/>
        <v>319</v>
      </c>
      <c r="I99" s="472" t="str">
        <f t="shared" si="11"/>
        <v xml:space="preserve">  </v>
      </c>
    </row>
    <row r="100" spans="1:9" ht="12" customHeight="1" x14ac:dyDescent="0.2">
      <c r="A100" s="178"/>
      <c r="B100" s="506"/>
      <c r="C100" s="184" t="s">
        <v>456</v>
      </c>
      <c r="D100" s="507"/>
      <c r="E100" s="505"/>
      <c r="F100" s="505"/>
      <c r="G100" s="505"/>
      <c r="H100" s="505"/>
      <c r="I100" s="473" t="str">
        <f t="shared" si="11"/>
        <v xml:space="preserve">  </v>
      </c>
    </row>
    <row r="101" spans="1:9" ht="20.100000000000001" customHeight="1" x14ac:dyDescent="0.2">
      <c r="B101" s="188">
        <v>410</v>
      </c>
      <c r="C101" s="185" t="s">
        <v>457</v>
      </c>
      <c r="D101" s="319" t="s">
        <v>153</v>
      </c>
      <c r="E101" s="281"/>
      <c r="F101" s="282"/>
      <c r="G101" s="281"/>
      <c r="H101" s="282"/>
      <c r="I101" s="187" t="str">
        <f t="shared" si="11"/>
        <v xml:space="preserve">  </v>
      </c>
    </row>
    <row r="102" spans="1:9" ht="36.75" customHeight="1" x14ac:dyDescent="0.2">
      <c r="B102" s="188" t="s">
        <v>458</v>
      </c>
      <c r="C102" s="185" t="s">
        <v>459</v>
      </c>
      <c r="D102" s="319" t="s">
        <v>154</v>
      </c>
      <c r="E102" s="281"/>
      <c r="F102" s="282"/>
      <c r="G102" s="281"/>
      <c r="H102" s="282"/>
      <c r="I102" s="187" t="str">
        <f t="shared" si="11"/>
        <v xml:space="preserve">  </v>
      </c>
    </row>
    <row r="103" spans="1:9" ht="39" customHeight="1" x14ac:dyDescent="0.2">
      <c r="B103" s="188" t="s">
        <v>458</v>
      </c>
      <c r="C103" s="185" t="s">
        <v>460</v>
      </c>
      <c r="D103" s="319" t="s">
        <v>156</v>
      </c>
      <c r="E103" s="281"/>
      <c r="F103" s="282"/>
      <c r="G103" s="281"/>
      <c r="H103" s="282"/>
      <c r="I103" s="187" t="str">
        <f t="shared" si="11"/>
        <v xml:space="preserve">  </v>
      </c>
    </row>
    <row r="104" spans="1:9" ht="25.5" customHeight="1" x14ac:dyDescent="0.2">
      <c r="B104" s="188" t="s">
        <v>461</v>
      </c>
      <c r="C104" s="185" t="s">
        <v>462</v>
      </c>
      <c r="D104" s="319" t="s">
        <v>157</v>
      </c>
      <c r="E104" s="281"/>
      <c r="F104" s="282"/>
      <c r="G104" s="281"/>
      <c r="H104" s="282"/>
      <c r="I104" s="187" t="str">
        <f t="shared" si="11"/>
        <v xml:space="preserve">  </v>
      </c>
    </row>
    <row r="105" spans="1:9" ht="25.5" customHeight="1" x14ac:dyDescent="0.2">
      <c r="B105" s="188" t="s">
        <v>463</v>
      </c>
      <c r="C105" s="185" t="s">
        <v>464</v>
      </c>
      <c r="D105" s="319" t="s">
        <v>158</v>
      </c>
      <c r="E105" s="281"/>
      <c r="F105" s="282"/>
      <c r="G105" s="281"/>
      <c r="H105" s="282"/>
      <c r="I105" s="187" t="str">
        <f t="shared" si="11"/>
        <v xml:space="preserve">  </v>
      </c>
    </row>
    <row r="106" spans="1:9" ht="20.100000000000001" customHeight="1" x14ac:dyDescent="0.2">
      <c r="B106" s="188">
        <v>413</v>
      </c>
      <c r="C106" s="185" t="s">
        <v>465</v>
      </c>
      <c r="D106" s="319" t="s">
        <v>159</v>
      </c>
      <c r="E106" s="281"/>
      <c r="F106" s="282"/>
      <c r="G106" s="281"/>
      <c r="H106" s="282"/>
      <c r="I106" s="187" t="str">
        <f t="shared" si="11"/>
        <v xml:space="preserve">  </v>
      </c>
    </row>
    <row r="107" spans="1:9" ht="20.100000000000001" customHeight="1" x14ac:dyDescent="0.2">
      <c r="B107" s="188">
        <v>419</v>
      </c>
      <c r="C107" s="185" t="s">
        <v>466</v>
      </c>
      <c r="D107" s="319" t="s">
        <v>160</v>
      </c>
      <c r="E107" s="281">
        <v>407</v>
      </c>
      <c r="F107" s="282"/>
      <c r="G107" s="281"/>
      <c r="H107" s="282">
        <v>319</v>
      </c>
      <c r="I107" s="187" t="str">
        <f t="shared" si="11"/>
        <v xml:space="preserve">  </v>
      </c>
    </row>
    <row r="108" spans="1:9" ht="24" customHeight="1" x14ac:dyDescent="0.2">
      <c r="B108" s="188" t="s">
        <v>467</v>
      </c>
      <c r="C108" s="185" t="s">
        <v>468</v>
      </c>
      <c r="D108" s="319" t="s">
        <v>161</v>
      </c>
      <c r="E108" s="281"/>
      <c r="F108" s="282"/>
      <c r="G108" s="281"/>
      <c r="H108" s="282"/>
      <c r="I108" s="187" t="str">
        <f t="shared" si="11"/>
        <v xml:space="preserve">  </v>
      </c>
    </row>
    <row r="109" spans="1:9" ht="20.100000000000001" customHeight="1" x14ac:dyDescent="0.2">
      <c r="B109" s="188">
        <v>498</v>
      </c>
      <c r="C109" s="176" t="s">
        <v>469</v>
      </c>
      <c r="D109" s="319" t="s">
        <v>162</v>
      </c>
      <c r="E109" s="281"/>
      <c r="F109" s="282"/>
      <c r="G109" s="281"/>
      <c r="H109" s="282"/>
      <c r="I109" s="187" t="str">
        <f t="shared" si="11"/>
        <v xml:space="preserve">  </v>
      </c>
    </row>
    <row r="110" spans="1:9" ht="24" customHeight="1" x14ac:dyDescent="0.2">
      <c r="A110" s="178"/>
      <c r="B110" s="179" t="s">
        <v>470</v>
      </c>
      <c r="C110" s="176" t="s">
        <v>471</v>
      </c>
      <c r="D110" s="319" t="s">
        <v>163</v>
      </c>
      <c r="E110" s="281"/>
      <c r="F110" s="282"/>
      <c r="G110" s="281"/>
      <c r="H110" s="282"/>
      <c r="I110" s="187" t="str">
        <f t="shared" si="11"/>
        <v xml:space="preserve">  </v>
      </c>
    </row>
    <row r="111" spans="1:9" ht="23.25" customHeight="1" x14ac:dyDescent="0.2">
      <c r="A111" s="178"/>
      <c r="B111" s="506"/>
      <c r="C111" s="181" t="s">
        <v>472</v>
      </c>
      <c r="D111" s="507" t="s">
        <v>164</v>
      </c>
      <c r="E111" s="504">
        <f>E113+E114+E123+E124+E132+E137+E138</f>
        <v>178358</v>
      </c>
      <c r="F111" s="504">
        <f t="shared" ref="F111:H111" si="20">F113+F114+F123+F124+F132+F137+F138</f>
        <v>204330</v>
      </c>
      <c r="G111" s="504">
        <f t="shared" si="20"/>
        <v>204330</v>
      </c>
      <c r="H111" s="504">
        <f t="shared" si="20"/>
        <v>239804</v>
      </c>
      <c r="I111" s="472">
        <f t="shared" si="11"/>
        <v>1.173611315029609</v>
      </c>
    </row>
    <row r="112" spans="1:9" ht="13.5" customHeight="1" x14ac:dyDescent="0.2">
      <c r="A112" s="178"/>
      <c r="B112" s="506"/>
      <c r="C112" s="182" t="s">
        <v>473</v>
      </c>
      <c r="D112" s="507"/>
      <c r="E112" s="505"/>
      <c r="F112" s="505"/>
      <c r="G112" s="505"/>
      <c r="H112" s="505"/>
      <c r="I112" s="473" t="str">
        <f t="shared" si="11"/>
        <v xml:space="preserve">  </v>
      </c>
    </row>
    <row r="113" spans="1:9" ht="20.100000000000001" customHeight="1" x14ac:dyDescent="0.2">
      <c r="A113" s="178"/>
      <c r="B113" s="179">
        <v>467</v>
      </c>
      <c r="C113" s="185" t="s">
        <v>474</v>
      </c>
      <c r="D113" s="319" t="s">
        <v>165</v>
      </c>
      <c r="E113" s="281"/>
      <c r="F113" s="282"/>
      <c r="G113" s="281"/>
      <c r="H113" s="282"/>
      <c r="I113" s="187" t="str">
        <f t="shared" si="11"/>
        <v xml:space="preserve">  </v>
      </c>
    </row>
    <row r="114" spans="1:9" ht="20.100000000000001" customHeight="1" x14ac:dyDescent="0.2">
      <c r="A114" s="178"/>
      <c r="B114" s="506" t="s">
        <v>475</v>
      </c>
      <c r="C114" s="183" t="s">
        <v>476</v>
      </c>
      <c r="D114" s="507" t="s">
        <v>166</v>
      </c>
      <c r="E114" s="478">
        <f>E116+E117+E118+E119+E120+E121+E122</f>
        <v>8793</v>
      </c>
      <c r="F114" s="478">
        <f t="shared" ref="F114:H114" si="21">F116+F117+F118+F119+F120+F121+F122</f>
        <v>4172</v>
      </c>
      <c r="G114" s="478">
        <f t="shared" si="21"/>
        <v>4172</v>
      </c>
      <c r="H114" s="478">
        <f t="shared" si="21"/>
        <v>128</v>
      </c>
      <c r="I114" s="472">
        <f t="shared" si="11"/>
        <v>3.0680728667305847E-2</v>
      </c>
    </row>
    <row r="115" spans="1:9" ht="15" customHeight="1" x14ac:dyDescent="0.2">
      <c r="A115" s="178"/>
      <c r="B115" s="506"/>
      <c r="C115" s="184" t="s">
        <v>477</v>
      </c>
      <c r="D115" s="507"/>
      <c r="E115" s="479"/>
      <c r="F115" s="479"/>
      <c r="G115" s="479"/>
      <c r="H115" s="479"/>
      <c r="I115" s="473" t="str">
        <f t="shared" si="11"/>
        <v xml:space="preserve">  </v>
      </c>
    </row>
    <row r="116" spans="1:9" ht="25.5" customHeight="1" x14ac:dyDescent="0.2">
      <c r="A116" s="178"/>
      <c r="B116" s="179" t="s">
        <v>478</v>
      </c>
      <c r="C116" s="185" t="s">
        <v>479</v>
      </c>
      <c r="D116" s="319" t="s">
        <v>167</v>
      </c>
      <c r="E116" s="281"/>
      <c r="F116" s="282"/>
      <c r="G116" s="281"/>
      <c r="H116" s="282"/>
      <c r="I116" s="187" t="str">
        <f t="shared" si="11"/>
        <v xml:space="preserve">  </v>
      </c>
    </row>
    <row r="117" spans="1:9" ht="25.5" customHeight="1" x14ac:dyDescent="0.2">
      <c r="B117" s="188" t="s">
        <v>478</v>
      </c>
      <c r="C117" s="185" t="s">
        <v>480</v>
      </c>
      <c r="D117" s="319" t="s">
        <v>168</v>
      </c>
      <c r="E117" s="281"/>
      <c r="F117" s="282"/>
      <c r="G117" s="281"/>
      <c r="H117" s="282"/>
      <c r="I117" s="187" t="str">
        <f t="shared" si="11"/>
        <v xml:space="preserve">  </v>
      </c>
    </row>
    <row r="118" spans="1:9" ht="25.5" customHeight="1" x14ac:dyDescent="0.2">
      <c r="B118" s="188" t="s">
        <v>481</v>
      </c>
      <c r="C118" s="185" t="s">
        <v>482</v>
      </c>
      <c r="D118" s="319" t="s">
        <v>169</v>
      </c>
      <c r="E118" s="281">
        <v>128</v>
      </c>
      <c r="F118" s="282"/>
      <c r="G118" s="281"/>
      <c r="H118" s="282"/>
      <c r="I118" s="187" t="str">
        <f t="shared" si="11"/>
        <v xml:space="preserve">  </v>
      </c>
    </row>
    <row r="119" spans="1:9" ht="24.75" customHeight="1" x14ac:dyDescent="0.2">
      <c r="B119" s="188" t="s">
        <v>483</v>
      </c>
      <c r="C119" s="185" t="s">
        <v>484</v>
      </c>
      <c r="D119" s="319" t="s">
        <v>170</v>
      </c>
      <c r="E119" s="281"/>
      <c r="F119" s="282">
        <v>4172</v>
      </c>
      <c r="G119" s="281">
        <v>4172</v>
      </c>
      <c r="H119" s="282"/>
      <c r="I119" s="187">
        <f t="shared" si="11"/>
        <v>0</v>
      </c>
    </row>
    <row r="120" spans="1:9" ht="24.75" customHeight="1" x14ac:dyDescent="0.2">
      <c r="B120" s="188" t="s">
        <v>485</v>
      </c>
      <c r="C120" s="185" t="s">
        <v>486</v>
      </c>
      <c r="D120" s="319" t="s">
        <v>171</v>
      </c>
      <c r="E120" s="281"/>
      <c r="F120" s="282"/>
      <c r="G120" s="281"/>
      <c r="H120" s="282"/>
      <c r="I120" s="187" t="str">
        <f t="shared" si="11"/>
        <v xml:space="preserve">  </v>
      </c>
    </row>
    <row r="121" spans="1:9" ht="20.100000000000001" customHeight="1" x14ac:dyDescent="0.2">
      <c r="B121" s="188">
        <v>426</v>
      </c>
      <c r="C121" s="185" t="s">
        <v>487</v>
      </c>
      <c r="D121" s="319" t="s">
        <v>172</v>
      </c>
      <c r="E121" s="281"/>
      <c r="F121" s="282"/>
      <c r="G121" s="281"/>
      <c r="H121" s="282"/>
      <c r="I121" s="187" t="str">
        <f t="shared" si="11"/>
        <v xml:space="preserve">  </v>
      </c>
    </row>
    <row r="122" spans="1:9" ht="20.100000000000001" customHeight="1" x14ac:dyDescent="0.2">
      <c r="B122" s="188">
        <v>428</v>
      </c>
      <c r="C122" s="185" t="s">
        <v>488</v>
      </c>
      <c r="D122" s="319" t="s">
        <v>173</v>
      </c>
      <c r="E122" s="281">
        <v>8665</v>
      </c>
      <c r="F122" s="282"/>
      <c r="G122" s="281"/>
      <c r="H122" s="282">
        <v>128</v>
      </c>
      <c r="I122" s="187" t="str">
        <f t="shared" si="11"/>
        <v xml:space="preserve">  </v>
      </c>
    </row>
    <row r="123" spans="1:9" ht="20.100000000000001" customHeight="1" x14ac:dyDescent="0.2">
      <c r="B123" s="188">
        <v>430</v>
      </c>
      <c r="C123" s="185" t="s">
        <v>489</v>
      </c>
      <c r="D123" s="319" t="s">
        <v>174</v>
      </c>
      <c r="E123" s="281">
        <v>3977</v>
      </c>
      <c r="F123" s="282"/>
      <c r="G123" s="281"/>
      <c r="H123" s="282">
        <v>2869</v>
      </c>
      <c r="I123" s="187" t="str">
        <f t="shared" si="11"/>
        <v xml:space="preserve">  </v>
      </c>
    </row>
    <row r="124" spans="1:9" ht="20.100000000000001" customHeight="1" x14ac:dyDescent="0.2">
      <c r="A124" s="178"/>
      <c r="B124" s="506" t="s">
        <v>490</v>
      </c>
      <c r="C124" s="183" t="s">
        <v>491</v>
      </c>
      <c r="D124" s="507" t="s">
        <v>175</v>
      </c>
      <c r="E124" s="504">
        <f>E126+E127+E128+E129+E130+E131</f>
        <v>137272</v>
      </c>
      <c r="F124" s="504">
        <f t="shared" ref="F124:H124" si="22">F126+F127+F128+F129+F130+F131</f>
        <v>167368</v>
      </c>
      <c r="G124" s="504">
        <f t="shared" si="22"/>
        <v>167368</v>
      </c>
      <c r="H124" s="504">
        <f t="shared" si="22"/>
        <v>163082</v>
      </c>
      <c r="I124" s="472">
        <f t="shared" si="11"/>
        <v>0.97439175947612444</v>
      </c>
    </row>
    <row r="125" spans="1:9" ht="12.75" customHeight="1" x14ac:dyDescent="0.2">
      <c r="A125" s="178"/>
      <c r="B125" s="506"/>
      <c r="C125" s="184" t="s">
        <v>492</v>
      </c>
      <c r="D125" s="507"/>
      <c r="E125" s="505"/>
      <c r="F125" s="505"/>
      <c r="G125" s="505"/>
      <c r="H125" s="505"/>
      <c r="I125" s="473" t="str">
        <f t="shared" si="11"/>
        <v xml:space="preserve">  </v>
      </c>
    </row>
    <row r="126" spans="1:9" ht="24.75" customHeight="1" x14ac:dyDescent="0.2">
      <c r="B126" s="188" t="s">
        <v>493</v>
      </c>
      <c r="C126" s="185" t="s">
        <v>494</v>
      </c>
      <c r="D126" s="319" t="s">
        <v>176</v>
      </c>
      <c r="E126" s="281"/>
      <c r="F126" s="282"/>
      <c r="G126" s="281"/>
      <c r="H126" s="282"/>
      <c r="I126" s="187" t="str">
        <f t="shared" si="11"/>
        <v xml:space="preserve">  </v>
      </c>
    </row>
    <row r="127" spans="1:9" ht="24.75" customHeight="1" x14ac:dyDescent="0.2">
      <c r="B127" s="188" t="s">
        <v>495</v>
      </c>
      <c r="C127" s="185" t="s">
        <v>496</v>
      </c>
      <c r="D127" s="319" t="s">
        <v>177</v>
      </c>
      <c r="E127" s="281"/>
      <c r="F127" s="282"/>
      <c r="G127" s="281"/>
      <c r="H127" s="282"/>
      <c r="I127" s="187" t="str">
        <f t="shared" si="11"/>
        <v xml:space="preserve">  </v>
      </c>
    </row>
    <row r="128" spans="1:9" ht="20.100000000000001" customHeight="1" x14ac:dyDescent="0.2">
      <c r="B128" s="188">
        <v>435</v>
      </c>
      <c r="C128" s="185" t="s">
        <v>497</v>
      </c>
      <c r="D128" s="319" t="s">
        <v>178</v>
      </c>
      <c r="E128" s="281">
        <v>137272</v>
      </c>
      <c r="F128" s="282">
        <v>167368</v>
      </c>
      <c r="G128" s="281">
        <v>167368</v>
      </c>
      <c r="H128" s="282">
        <v>163082</v>
      </c>
      <c r="I128" s="187">
        <f t="shared" si="11"/>
        <v>0.97439175947612444</v>
      </c>
    </row>
    <row r="129" spans="1:10" ht="20.100000000000001" customHeight="1" x14ac:dyDescent="0.2">
      <c r="B129" s="188">
        <v>436</v>
      </c>
      <c r="C129" s="185" t="s">
        <v>498</v>
      </c>
      <c r="D129" s="319" t="s">
        <v>179</v>
      </c>
      <c r="E129" s="281"/>
      <c r="F129" s="282"/>
      <c r="G129" s="281"/>
      <c r="H129" s="282"/>
      <c r="I129" s="187" t="str">
        <f t="shared" si="11"/>
        <v xml:space="preserve">  </v>
      </c>
    </row>
    <row r="130" spans="1:10" ht="20.100000000000001" customHeight="1" x14ac:dyDescent="0.2">
      <c r="B130" s="188" t="s">
        <v>499</v>
      </c>
      <c r="C130" s="185" t="s">
        <v>500</v>
      </c>
      <c r="D130" s="319" t="s">
        <v>180</v>
      </c>
      <c r="E130" s="281"/>
      <c r="F130" s="282"/>
      <c r="G130" s="281"/>
      <c r="H130" s="282"/>
      <c r="I130" s="187" t="str">
        <f t="shared" si="11"/>
        <v xml:space="preserve">  </v>
      </c>
    </row>
    <row r="131" spans="1:10" ht="20.100000000000001" customHeight="1" x14ac:dyDescent="0.2">
      <c r="B131" s="188" t="s">
        <v>499</v>
      </c>
      <c r="C131" s="185" t="s">
        <v>501</v>
      </c>
      <c r="D131" s="319" t="s">
        <v>181</v>
      </c>
      <c r="E131" s="281"/>
      <c r="F131" s="282"/>
      <c r="G131" s="281"/>
      <c r="H131" s="282"/>
      <c r="I131" s="187" t="str">
        <f t="shared" si="11"/>
        <v xml:space="preserve">  </v>
      </c>
    </row>
    <row r="132" spans="1:10" ht="20.100000000000001" customHeight="1" x14ac:dyDescent="0.2">
      <c r="A132" s="178"/>
      <c r="B132" s="506" t="s">
        <v>502</v>
      </c>
      <c r="C132" s="183" t="s">
        <v>503</v>
      </c>
      <c r="D132" s="507" t="s">
        <v>182</v>
      </c>
      <c r="E132" s="504">
        <f>E134+E135+E136</f>
        <v>27144</v>
      </c>
      <c r="F132" s="504">
        <f t="shared" ref="F132:H132" si="23">F134+F135+F136</f>
        <v>31990</v>
      </c>
      <c r="G132" s="504">
        <f t="shared" si="23"/>
        <v>31990</v>
      </c>
      <c r="H132" s="504">
        <f t="shared" si="23"/>
        <v>72310</v>
      </c>
      <c r="I132" s="472">
        <f t="shared" si="11"/>
        <v>2.2603938730853392</v>
      </c>
    </row>
    <row r="133" spans="1:10" ht="15.75" customHeight="1" x14ac:dyDescent="0.2">
      <c r="A133" s="178"/>
      <c r="B133" s="506"/>
      <c r="C133" s="184" t="s">
        <v>504</v>
      </c>
      <c r="D133" s="507"/>
      <c r="E133" s="505"/>
      <c r="F133" s="505"/>
      <c r="G133" s="505"/>
      <c r="H133" s="505"/>
      <c r="I133" s="473" t="str">
        <f t="shared" si="11"/>
        <v xml:space="preserve">  </v>
      </c>
    </row>
    <row r="134" spans="1:10" ht="20.100000000000001" customHeight="1" x14ac:dyDescent="0.2">
      <c r="B134" s="188" t="s">
        <v>505</v>
      </c>
      <c r="C134" s="185" t="s">
        <v>506</v>
      </c>
      <c r="D134" s="319" t="s">
        <v>183</v>
      </c>
      <c r="E134" s="281">
        <v>2584</v>
      </c>
      <c r="F134" s="282">
        <v>3200</v>
      </c>
      <c r="G134" s="281">
        <v>3200</v>
      </c>
      <c r="H134" s="282">
        <v>55304</v>
      </c>
      <c r="I134" s="187">
        <f t="shared" si="11"/>
        <v>17.282499999999999</v>
      </c>
    </row>
    <row r="135" spans="1:10" ht="24.75" customHeight="1" x14ac:dyDescent="0.2">
      <c r="B135" s="188" t="s">
        <v>507</v>
      </c>
      <c r="C135" s="185" t="s">
        <v>508</v>
      </c>
      <c r="D135" s="319" t="s">
        <v>184</v>
      </c>
      <c r="E135" s="281">
        <v>13021</v>
      </c>
      <c r="F135" s="282">
        <v>14900</v>
      </c>
      <c r="G135" s="281">
        <v>14900</v>
      </c>
      <c r="H135" s="282">
        <v>17006</v>
      </c>
      <c r="I135" s="187">
        <f t="shared" si="11"/>
        <v>1.1413422818791947</v>
      </c>
    </row>
    <row r="136" spans="1:10" ht="20.100000000000001" customHeight="1" x14ac:dyDescent="0.2">
      <c r="B136" s="188">
        <v>481</v>
      </c>
      <c r="C136" s="185" t="s">
        <v>509</v>
      </c>
      <c r="D136" s="319" t="s">
        <v>185</v>
      </c>
      <c r="E136" s="281">
        <v>11539</v>
      </c>
      <c r="F136" s="282">
        <v>13890</v>
      </c>
      <c r="G136" s="281">
        <v>13890</v>
      </c>
      <c r="H136" s="282"/>
      <c r="I136" s="187">
        <f t="shared" si="11"/>
        <v>0</v>
      </c>
    </row>
    <row r="137" spans="1:10" ht="36.75" customHeight="1" x14ac:dyDescent="0.2">
      <c r="B137" s="188">
        <v>427</v>
      </c>
      <c r="C137" s="185" t="s">
        <v>510</v>
      </c>
      <c r="D137" s="319" t="s">
        <v>186</v>
      </c>
      <c r="E137" s="281"/>
      <c r="F137" s="282"/>
      <c r="G137" s="281"/>
      <c r="H137" s="282"/>
      <c r="I137" s="187" t="str">
        <f t="shared" ref="I137:I143" si="24">IFERROR(H137/G137,"  ")</f>
        <v xml:space="preserve">  </v>
      </c>
    </row>
    <row r="138" spans="1:10" ht="36.75" customHeight="1" x14ac:dyDescent="0.2">
      <c r="A138" s="178"/>
      <c r="B138" s="179" t="s">
        <v>511</v>
      </c>
      <c r="C138" s="185" t="s">
        <v>512</v>
      </c>
      <c r="D138" s="319" t="s">
        <v>187</v>
      </c>
      <c r="E138" s="281">
        <v>1172</v>
      </c>
      <c r="F138" s="282">
        <v>800</v>
      </c>
      <c r="G138" s="281">
        <v>800</v>
      </c>
      <c r="H138" s="282">
        <v>1415</v>
      </c>
      <c r="I138" s="187">
        <f t="shared" si="24"/>
        <v>1.76875</v>
      </c>
    </row>
    <row r="139" spans="1:10" ht="20.100000000000001" customHeight="1" x14ac:dyDescent="0.2">
      <c r="A139" s="178"/>
      <c r="B139" s="506"/>
      <c r="C139" s="181" t="s">
        <v>513</v>
      </c>
      <c r="D139" s="507" t="s">
        <v>188</v>
      </c>
      <c r="E139" s="478"/>
      <c r="F139" s="476"/>
      <c r="G139" s="478"/>
      <c r="H139" s="476"/>
      <c r="I139" s="472" t="str">
        <f t="shared" si="24"/>
        <v xml:space="preserve">  </v>
      </c>
    </row>
    <row r="140" spans="1:10" ht="23.25" customHeight="1" x14ac:dyDescent="0.2">
      <c r="A140" s="178"/>
      <c r="B140" s="506"/>
      <c r="C140" s="182" t="s">
        <v>514</v>
      </c>
      <c r="D140" s="507"/>
      <c r="E140" s="479"/>
      <c r="F140" s="477"/>
      <c r="G140" s="479"/>
      <c r="H140" s="477"/>
      <c r="I140" s="473" t="str">
        <f t="shared" si="24"/>
        <v xml:space="preserve">  </v>
      </c>
    </row>
    <row r="141" spans="1:10" ht="20.100000000000001" customHeight="1" x14ac:dyDescent="0.2">
      <c r="A141" s="178"/>
      <c r="B141" s="506"/>
      <c r="C141" s="181" t="s">
        <v>515</v>
      </c>
      <c r="D141" s="507" t="s">
        <v>189</v>
      </c>
      <c r="E141" s="504">
        <f>E77+E92+E109+E110+E111-E139</f>
        <v>651731</v>
      </c>
      <c r="F141" s="504">
        <f t="shared" ref="F141:H141" si="25">F77+F92+F109+F110+F111-F139</f>
        <v>620874</v>
      </c>
      <c r="G141" s="504">
        <f t="shared" si="25"/>
        <v>620874</v>
      </c>
      <c r="H141" s="508">
        <f t="shared" si="25"/>
        <v>694191</v>
      </c>
      <c r="I141" s="502">
        <f t="shared" si="24"/>
        <v>1.1180867615651484</v>
      </c>
      <c r="J141" s="190"/>
    </row>
    <row r="142" spans="1:10" ht="14.25" customHeight="1" x14ac:dyDescent="0.2">
      <c r="A142" s="178"/>
      <c r="B142" s="506"/>
      <c r="C142" s="182" t="s">
        <v>516</v>
      </c>
      <c r="D142" s="507"/>
      <c r="E142" s="505"/>
      <c r="F142" s="505"/>
      <c r="G142" s="505"/>
      <c r="H142" s="509"/>
      <c r="I142" s="503" t="str">
        <f t="shared" si="24"/>
        <v xml:space="preserve">  </v>
      </c>
    </row>
    <row r="143" spans="1:10" ht="20.100000000000001" customHeight="1" thickBot="1" x14ac:dyDescent="0.25">
      <c r="A143" s="178"/>
      <c r="B143" s="191">
        <v>89</v>
      </c>
      <c r="C143" s="192" t="s">
        <v>517</v>
      </c>
      <c r="D143" s="318" t="s">
        <v>190</v>
      </c>
      <c r="E143" s="283">
        <v>20353</v>
      </c>
      <c r="F143" s="284">
        <v>19000</v>
      </c>
      <c r="G143" s="283">
        <v>19000</v>
      </c>
      <c r="H143" s="284">
        <v>17868</v>
      </c>
      <c r="I143" s="193">
        <f t="shared" si="24"/>
        <v>0.94042105263157894</v>
      </c>
    </row>
    <row r="145" spans="2:2" x14ac:dyDescent="0.2">
      <c r="B145" s="164" t="s">
        <v>576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25" right="0.25" top="0.75" bottom="0.75" header="0.3" footer="0.3"/>
  <pageSetup paperSize="9" scale="60" fitToHeight="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144"/>
  <sheetViews>
    <sheetView showGridLines="0" topLeftCell="A52" workbookViewId="0">
      <selection sqref="A1:I68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64" customWidth="1"/>
    <col min="9" max="9" width="2.85546875" style="8" customWidth="1"/>
    <col min="10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94"/>
      <c r="G1" s="194"/>
      <c r="H1" s="174" t="s">
        <v>574</v>
      </c>
    </row>
    <row r="2" spans="1:8" ht="21.75" customHeight="1" x14ac:dyDescent="0.25">
      <c r="B2" s="527" t="s">
        <v>68</v>
      </c>
      <c r="C2" s="527"/>
      <c r="D2" s="527"/>
      <c r="E2" s="527"/>
      <c r="F2" s="527"/>
      <c r="G2" s="527"/>
      <c r="H2" s="527"/>
    </row>
    <row r="3" spans="1:8" ht="14.25" customHeight="1" x14ac:dyDescent="0.25">
      <c r="B3" s="527" t="s">
        <v>859</v>
      </c>
      <c r="C3" s="527"/>
      <c r="D3" s="527"/>
      <c r="E3" s="527"/>
      <c r="F3" s="527"/>
      <c r="G3" s="527"/>
      <c r="H3" s="527"/>
    </row>
    <row r="4" spans="1:8" ht="14.25" customHeight="1" thickBot="1" x14ac:dyDescent="0.3">
      <c r="B4" s="163"/>
      <c r="C4" s="163"/>
      <c r="D4" s="163"/>
      <c r="E4" s="163"/>
      <c r="F4" s="163"/>
      <c r="G4" s="163"/>
      <c r="H4" s="36" t="s">
        <v>128</v>
      </c>
    </row>
    <row r="5" spans="1:8" ht="24.75" customHeight="1" thickBot="1" x14ac:dyDescent="0.3">
      <c r="B5" s="530" t="s">
        <v>518</v>
      </c>
      <c r="C5" s="490" t="s">
        <v>84</v>
      </c>
      <c r="D5" s="517" t="s">
        <v>764</v>
      </c>
      <c r="E5" s="498" t="s">
        <v>765</v>
      </c>
      <c r="F5" s="519" t="s">
        <v>860</v>
      </c>
      <c r="G5" s="520"/>
      <c r="H5" s="525" t="s">
        <v>853</v>
      </c>
    </row>
    <row r="6" spans="1:8" ht="25.5" customHeight="1" x14ac:dyDescent="0.25">
      <c r="B6" s="531"/>
      <c r="C6" s="491"/>
      <c r="D6" s="491"/>
      <c r="E6" s="518"/>
      <c r="F6" s="219" t="s">
        <v>0</v>
      </c>
      <c r="G6" s="208" t="s">
        <v>566</v>
      </c>
      <c r="H6" s="526"/>
    </row>
    <row r="7" spans="1:8" ht="16.5" thickBot="1" x14ac:dyDescent="0.3">
      <c r="A7" s="62"/>
      <c r="B7" s="195">
        <v>1</v>
      </c>
      <c r="C7" s="196">
        <v>2</v>
      </c>
      <c r="D7" s="197"/>
      <c r="E7" s="220"/>
      <c r="F7" s="197">
        <v>3</v>
      </c>
      <c r="G7" s="198">
        <v>4</v>
      </c>
      <c r="H7" s="173">
        <v>8</v>
      </c>
    </row>
    <row r="8" spans="1:8" ht="20.100000000000001" customHeight="1" x14ac:dyDescent="0.25">
      <c r="A8" s="62"/>
      <c r="B8" s="199" t="s">
        <v>519</v>
      </c>
      <c r="C8" s="200"/>
      <c r="D8" s="210"/>
      <c r="E8" s="211"/>
      <c r="F8" s="210"/>
      <c r="G8" s="211"/>
      <c r="H8" s="216"/>
    </row>
    <row r="9" spans="1:8" ht="20.100000000000001" customHeight="1" x14ac:dyDescent="0.25">
      <c r="A9" s="62"/>
      <c r="B9" s="201" t="s">
        <v>520</v>
      </c>
      <c r="C9" s="202">
        <v>3001</v>
      </c>
      <c r="D9" s="212">
        <f>D10+D11+D12+D13</f>
        <v>1164201</v>
      </c>
      <c r="E9" s="212">
        <f t="shared" ref="E9:G9" si="0">E10+E11+E12+E13</f>
        <v>1410623</v>
      </c>
      <c r="F9" s="212">
        <f t="shared" si="0"/>
        <v>1410623</v>
      </c>
      <c r="G9" s="212">
        <f t="shared" si="0"/>
        <v>1320898</v>
      </c>
      <c r="H9" s="217">
        <f>IFERROR(G9/F9,"  ")</f>
        <v>0.93639335244073008</v>
      </c>
    </row>
    <row r="10" spans="1:8" ht="20.100000000000001" customHeight="1" x14ac:dyDescent="0.25">
      <c r="A10" s="62"/>
      <c r="B10" s="203" t="s">
        <v>521</v>
      </c>
      <c r="C10" s="204">
        <v>3002</v>
      </c>
      <c r="D10" s="214">
        <v>1156911</v>
      </c>
      <c r="E10" s="215">
        <v>1400800</v>
      </c>
      <c r="F10" s="214">
        <v>1400800</v>
      </c>
      <c r="G10" s="215">
        <v>1317228</v>
      </c>
      <c r="H10" s="218">
        <f t="shared" ref="H10:H66" si="1">IFERROR(G10/F10,"  ")</f>
        <v>0.94033980582524268</v>
      </c>
    </row>
    <row r="11" spans="1:8" ht="20.100000000000001" customHeight="1" x14ac:dyDescent="0.25">
      <c r="A11" s="62"/>
      <c r="B11" s="203" t="s">
        <v>522</v>
      </c>
      <c r="C11" s="204">
        <v>3003</v>
      </c>
      <c r="D11" s="214"/>
      <c r="E11" s="215"/>
      <c r="F11" s="214"/>
      <c r="G11" s="215"/>
      <c r="H11" s="218" t="str">
        <f t="shared" si="1"/>
        <v xml:space="preserve">  </v>
      </c>
    </row>
    <row r="12" spans="1:8" ht="20.100000000000001" customHeight="1" x14ac:dyDescent="0.25">
      <c r="A12" s="62"/>
      <c r="B12" s="203" t="s">
        <v>523</v>
      </c>
      <c r="C12" s="204">
        <v>3004</v>
      </c>
      <c r="D12" s="214">
        <v>7290</v>
      </c>
      <c r="E12" s="215">
        <v>9653</v>
      </c>
      <c r="F12" s="214">
        <v>9653</v>
      </c>
      <c r="G12" s="215">
        <v>3670</v>
      </c>
      <c r="H12" s="218">
        <f t="shared" si="1"/>
        <v>0.38019268621154045</v>
      </c>
    </row>
    <row r="13" spans="1:8" ht="20.100000000000001" customHeight="1" x14ac:dyDescent="0.25">
      <c r="A13" s="62"/>
      <c r="B13" s="203" t="s">
        <v>524</v>
      </c>
      <c r="C13" s="204">
        <v>3005</v>
      </c>
      <c r="D13" s="214"/>
      <c r="E13" s="215">
        <v>170</v>
      </c>
      <c r="F13" s="214">
        <v>170</v>
      </c>
      <c r="G13" s="215"/>
      <c r="H13" s="218">
        <f t="shared" si="1"/>
        <v>0</v>
      </c>
    </row>
    <row r="14" spans="1:8" ht="20.100000000000001" customHeight="1" x14ac:dyDescent="0.25">
      <c r="A14" s="62"/>
      <c r="B14" s="201" t="s">
        <v>525</v>
      </c>
      <c r="C14" s="202">
        <v>3006</v>
      </c>
      <c r="D14" s="212">
        <f>D15+D16+D17+D18+D19+D20+D21</f>
        <v>1035620</v>
      </c>
      <c r="E14" s="212">
        <f t="shared" ref="E14:G14" si="2">E15+E16+E17+E18+E19+E20+E21</f>
        <v>1407210</v>
      </c>
      <c r="F14" s="212">
        <f t="shared" si="2"/>
        <v>1407210</v>
      </c>
      <c r="G14" s="212">
        <f t="shared" si="2"/>
        <v>1238593</v>
      </c>
      <c r="H14" s="217">
        <f t="shared" si="1"/>
        <v>0.88017637737082599</v>
      </c>
    </row>
    <row r="15" spans="1:8" ht="20.100000000000001" customHeight="1" x14ac:dyDescent="0.25">
      <c r="A15" s="62"/>
      <c r="B15" s="203" t="s">
        <v>526</v>
      </c>
      <c r="C15" s="204">
        <v>3007</v>
      </c>
      <c r="D15" s="214">
        <v>862648</v>
      </c>
      <c r="E15" s="215">
        <v>1179797</v>
      </c>
      <c r="F15" s="214">
        <v>1179797</v>
      </c>
      <c r="G15" s="215">
        <v>1027525</v>
      </c>
      <c r="H15" s="218">
        <f t="shared" si="1"/>
        <v>0.87093372842955186</v>
      </c>
    </row>
    <row r="16" spans="1:8" ht="20.100000000000001" customHeight="1" x14ac:dyDescent="0.25">
      <c r="A16" s="62"/>
      <c r="B16" s="203" t="s">
        <v>527</v>
      </c>
      <c r="C16" s="204">
        <v>3008</v>
      </c>
      <c r="D16" s="214"/>
      <c r="E16" s="215"/>
      <c r="F16" s="214"/>
      <c r="G16" s="215"/>
      <c r="H16" s="218" t="str">
        <f t="shared" si="1"/>
        <v xml:space="preserve">  </v>
      </c>
    </row>
    <row r="17" spans="1:8" ht="20.100000000000001" customHeight="1" x14ac:dyDescent="0.25">
      <c r="A17" s="62"/>
      <c r="B17" s="203" t="s">
        <v>528</v>
      </c>
      <c r="C17" s="204">
        <v>3009</v>
      </c>
      <c r="D17" s="214">
        <v>54284</v>
      </c>
      <c r="E17" s="215">
        <v>67694</v>
      </c>
      <c r="F17" s="214">
        <v>67694</v>
      </c>
      <c r="G17" s="215">
        <v>65768</v>
      </c>
      <c r="H17" s="218">
        <f t="shared" si="1"/>
        <v>0.97154843856176321</v>
      </c>
    </row>
    <row r="18" spans="1:8" ht="20.100000000000001" customHeight="1" x14ac:dyDescent="0.25">
      <c r="A18" s="62"/>
      <c r="B18" s="203" t="s">
        <v>529</v>
      </c>
      <c r="C18" s="204">
        <v>3010</v>
      </c>
      <c r="D18" s="214">
        <v>24</v>
      </c>
      <c r="E18" s="215">
        <v>868</v>
      </c>
      <c r="F18" s="214">
        <v>868</v>
      </c>
      <c r="G18" s="215">
        <v>12</v>
      </c>
      <c r="H18" s="218">
        <f t="shared" si="1"/>
        <v>1.3824884792626729E-2</v>
      </c>
    </row>
    <row r="19" spans="1:8" ht="20.100000000000001" customHeight="1" x14ac:dyDescent="0.25">
      <c r="A19" s="62"/>
      <c r="B19" s="203" t="s">
        <v>530</v>
      </c>
      <c r="C19" s="204">
        <v>3011</v>
      </c>
      <c r="D19" s="214"/>
      <c r="E19" s="215"/>
      <c r="F19" s="214"/>
      <c r="G19" s="215"/>
      <c r="H19" s="218" t="str">
        <f t="shared" si="1"/>
        <v xml:space="preserve">  </v>
      </c>
    </row>
    <row r="20" spans="1:8" ht="20.100000000000001" customHeight="1" x14ac:dyDescent="0.25">
      <c r="A20" s="62"/>
      <c r="B20" s="203" t="s">
        <v>531</v>
      </c>
      <c r="C20" s="204">
        <v>3012</v>
      </c>
      <c r="D20" s="214">
        <v>16887</v>
      </c>
      <c r="E20" s="215">
        <v>38167</v>
      </c>
      <c r="F20" s="214">
        <v>38167</v>
      </c>
      <c r="G20" s="215">
        <v>33432</v>
      </c>
      <c r="H20" s="218">
        <f t="shared" si="1"/>
        <v>0.8759399481227238</v>
      </c>
    </row>
    <row r="21" spans="1:8" ht="20.100000000000001" customHeight="1" x14ac:dyDescent="0.25">
      <c r="A21" s="62"/>
      <c r="B21" s="203" t="s">
        <v>532</v>
      </c>
      <c r="C21" s="204">
        <v>3013</v>
      </c>
      <c r="D21" s="214">
        <v>101777</v>
      </c>
      <c r="E21" s="215">
        <v>120684</v>
      </c>
      <c r="F21" s="214">
        <v>120684</v>
      </c>
      <c r="G21" s="215">
        <v>111856</v>
      </c>
      <c r="H21" s="218">
        <f t="shared" si="1"/>
        <v>0.92685028669914815</v>
      </c>
    </row>
    <row r="22" spans="1:8" ht="20.100000000000001" customHeight="1" x14ac:dyDescent="0.25">
      <c r="A22" s="62"/>
      <c r="B22" s="203" t="s">
        <v>533</v>
      </c>
      <c r="C22" s="204">
        <v>3014</v>
      </c>
      <c r="D22" s="214"/>
      <c r="E22" s="215"/>
      <c r="F22" s="214"/>
      <c r="G22" s="215"/>
      <c r="H22" s="218" t="str">
        <f t="shared" si="1"/>
        <v xml:space="preserve">  </v>
      </c>
    </row>
    <row r="23" spans="1:8" ht="20.100000000000001" customHeight="1" x14ac:dyDescent="0.25">
      <c r="A23" s="62"/>
      <c r="B23" s="203" t="s">
        <v>534</v>
      </c>
      <c r="C23" s="204">
        <v>3015</v>
      </c>
      <c r="D23" s="214">
        <f>D9-D14</f>
        <v>128581</v>
      </c>
      <c r="E23" s="214">
        <f t="shared" ref="E23:G23" si="3">E9-E14</f>
        <v>3413</v>
      </c>
      <c r="F23" s="214">
        <f>F9-F14</f>
        <v>3413</v>
      </c>
      <c r="G23" s="214">
        <f t="shared" si="3"/>
        <v>82305</v>
      </c>
      <c r="H23" s="218">
        <f t="shared" si="1"/>
        <v>24.115147963668328</v>
      </c>
    </row>
    <row r="24" spans="1:8" ht="20.100000000000001" customHeight="1" x14ac:dyDescent="0.25">
      <c r="A24" s="62"/>
      <c r="B24" s="203" t="s">
        <v>535</v>
      </c>
      <c r="C24" s="204">
        <v>3016</v>
      </c>
      <c r="D24" s="214">
        <v>0</v>
      </c>
      <c r="E24" s="214">
        <v>0</v>
      </c>
      <c r="F24" s="214"/>
      <c r="G24" s="214"/>
      <c r="H24" s="218" t="str">
        <f t="shared" si="1"/>
        <v xml:space="preserve">  </v>
      </c>
    </row>
    <row r="25" spans="1:8" ht="20.100000000000001" customHeight="1" x14ac:dyDescent="0.25">
      <c r="A25" s="62"/>
      <c r="B25" s="205" t="s">
        <v>536</v>
      </c>
      <c r="C25" s="204"/>
      <c r="D25" s="214"/>
      <c r="E25" s="215"/>
      <c r="F25" s="214"/>
      <c r="G25" s="215"/>
      <c r="H25" s="218" t="str">
        <f t="shared" si="1"/>
        <v xml:space="preserve">  </v>
      </c>
    </row>
    <row r="26" spans="1:8" ht="20.100000000000001" customHeight="1" x14ac:dyDescent="0.25">
      <c r="A26" s="62"/>
      <c r="B26" s="201" t="s">
        <v>191</v>
      </c>
      <c r="C26" s="202">
        <v>3017</v>
      </c>
      <c r="D26" s="212">
        <f>D27+D28+D29+D30+D31</f>
        <v>0</v>
      </c>
      <c r="E26" s="212">
        <f t="shared" ref="E26:G26" si="4">E27+E28+E29+E30+E31</f>
        <v>300</v>
      </c>
      <c r="F26" s="212">
        <f t="shared" si="4"/>
        <v>300</v>
      </c>
      <c r="G26" s="212">
        <f t="shared" si="4"/>
        <v>0</v>
      </c>
      <c r="H26" s="217">
        <f t="shared" si="1"/>
        <v>0</v>
      </c>
    </row>
    <row r="27" spans="1:8" ht="20.100000000000001" customHeight="1" x14ac:dyDescent="0.25">
      <c r="A27" s="62"/>
      <c r="B27" s="203" t="s">
        <v>537</v>
      </c>
      <c r="C27" s="204">
        <v>3018</v>
      </c>
      <c r="D27" s="214"/>
      <c r="E27" s="215"/>
      <c r="F27" s="214"/>
      <c r="G27" s="215"/>
      <c r="H27" s="218" t="str">
        <f t="shared" si="1"/>
        <v xml:space="preserve">  </v>
      </c>
    </row>
    <row r="28" spans="1:8" ht="27.75" customHeight="1" x14ac:dyDescent="0.25">
      <c r="A28" s="62"/>
      <c r="B28" s="203" t="s">
        <v>538</v>
      </c>
      <c r="C28" s="204">
        <v>3019</v>
      </c>
      <c r="D28" s="214"/>
      <c r="E28" s="215">
        <v>300</v>
      </c>
      <c r="F28" s="214">
        <v>300</v>
      </c>
      <c r="G28" s="215"/>
      <c r="H28" s="218">
        <f t="shared" si="1"/>
        <v>0</v>
      </c>
    </row>
    <row r="29" spans="1:8" ht="20.100000000000001" customHeight="1" x14ac:dyDescent="0.25">
      <c r="A29" s="62"/>
      <c r="B29" s="203" t="s">
        <v>539</v>
      </c>
      <c r="C29" s="204">
        <v>3020</v>
      </c>
      <c r="D29" s="214"/>
      <c r="E29" s="215"/>
      <c r="F29" s="214"/>
      <c r="G29" s="215"/>
      <c r="H29" s="218" t="str">
        <f t="shared" si="1"/>
        <v xml:space="preserve">  </v>
      </c>
    </row>
    <row r="30" spans="1:8" ht="20.100000000000001" customHeight="1" x14ac:dyDescent="0.25">
      <c r="A30" s="62"/>
      <c r="B30" s="203" t="s">
        <v>540</v>
      </c>
      <c r="C30" s="204">
        <v>3021</v>
      </c>
      <c r="D30" s="214"/>
      <c r="E30" s="215"/>
      <c r="F30" s="214"/>
      <c r="G30" s="215"/>
      <c r="H30" s="218" t="str">
        <f t="shared" si="1"/>
        <v xml:space="preserve">  </v>
      </c>
    </row>
    <row r="31" spans="1:8" ht="20.100000000000001" customHeight="1" x14ac:dyDescent="0.25">
      <c r="A31" s="62"/>
      <c r="B31" s="203" t="s">
        <v>69</v>
      </c>
      <c r="C31" s="204">
        <v>3022</v>
      </c>
      <c r="D31" s="214"/>
      <c r="E31" s="215"/>
      <c r="F31" s="214"/>
      <c r="G31" s="215"/>
      <c r="H31" s="218" t="str">
        <f t="shared" si="1"/>
        <v xml:space="preserve">  </v>
      </c>
    </row>
    <row r="32" spans="1:8" ht="20.100000000000001" customHeight="1" x14ac:dyDescent="0.25">
      <c r="A32" s="62"/>
      <c r="B32" s="201" t="s">
        <v>192</v>
      </c>
      <c r="C32" s="202">
        <v>3023</v>
      </c>
      <c r="D32" s="212">
        <f>D33+D34+D35</f>
        <v>36571</v>
      </c>
      <c r="E32" s="212">
        <f t="shared" ref="E32:G32" si="5">E33+E34+E35</f>
        <v>41067</v>
      </c>
      <c r="F32" s="212">
        <f t="shared" si="5"/>
        <v>41067</v>
      </c>
      <c r="G32" s="212">
        <f t="shared" si="5"/>
        <v>30428</v>
      </c>
      <c r="H32" s="217">
        <f t="shared" si="1"/>
        <v>0.74093554435434772</v>
      </c>
    </row>
    <row r="33" spans="1:8" ht="20.100000000000001" customHeight="1" x14ac:dyDescent="0.25">
      <c r="A33" s="62"/>
      <c r="B33" s="203" t="s">
        <v>541</v>
      </c>
      <c r="C33" s="204">
        <v>3024</v>
      </c>
      <c r="D33" s="214"/>
      <c r="E33" s="215"/>
      <c r="F33" s="214"/>
      <c r="G33" s="215"/>
      <c r="H33" s="218" t="str">
        <f t="shared" si="1"/>
        <v xml:space="preserve">  </v>
      </c>
    </row>
    <row r="34" spans="1:8" ht="34.5" customHeight="1" x14ac:dyDescent="0.25">
      <c r="A34" s="62"/>
      <c r="B34" s="203" t="s">
        <v>542</v>
      </c>
      <c r="C34" s="204">
        <v>3025</v>
      </c>
      <c r="D34" s="214">
        <v>36571</v>
      </c>
      <c r="E34" s="215">
        <v>41067</v>
      </c>
      <c r="F34" s="214">
        <v>41067</v>
      </c>
      <c r="G34" s="215">
        <v>30428</v>
      </c>
      <c r="H34" s="218">
        <f t="shared" si="1"/>
        <v>0.74093554435434772</v>
      </c>
    </row>
    <row r="35" spans="1:8" ht="20.100000000000001" customHeight="1" x14ac:dyDescent="0.25">
      <c r="A35" s="62"/>
      <c r="B35" s="203" t="s">
        <v>543</v>
      </c>
      <c r="C35" s="204">
        <v>3026</v>
      </c>
      <c r="D35" s="214"/>
      <c r="E35" s="215"/>
      <c r="F35" s="214"/>
      <c r="G35" s="215"/>
      <c r="H35" s="218" t="str">
        <f t="shared" si="1"/>
        <v xml:space="preserve">  </v>
      </c>
    </row>
    <row r="36" spans="1:8" ht="20.100000000000001" customHeight="1" x14ac:dyDescent="0.25">
      <c r="A36" s="62"/>
      <c r="B36" s="203" t="s">
        <v>544</v>
      </c>
      <c r="C36" s="204">
        <v>3027</v>
      </c>
      <c r="D36" s="214">
        <v>0</v>
      </c>
      <c r="E36" s="214">
        <v>0</v>
      </c>
      <c r="F36" s="214">
        <v>0</v>
      </c>
      <c r="G36" s="214"/>
      <c r="H36" s="218" t="str">
        <f t="shared" si="1"/>
        <v xml:space="preserve">  </v>
      </c>
    </row>
    <row r="37" spans="1:8" ht="20.100000000000001" customHeight="1" x14ac:dyDescent="0.25">
      <c r="A37" s="62"/>
      <c r="B37" s="203" t="s">
        <v>545</v>
      </c>
      <c r="C37" s="204">
        <v>3028</v>
      </c>
      <c r="D37" s="214">
        <f>D32-D26</f>
        <v>36571</v>
      </c>
      <c r="E37" s="214">
        <f t="shared" ref="E37" si="6">E32-E26</f>
        <v>40767</v>
      </c>
      <c r="F37" s="214">
        <f>F32-F26</f>
        <v>40767</v>
      </c>
      <c r="G37" s="214">
        <f>G32-G26</f>
        <v>30428</v>
      </c>
      <c r="H37" s="218">
        <f t="shared" si="1"/>
        <v>0.74638800990997622</v>
      </c>
    </row>
    <row r="38" spans="1:8" ht="22.5" customHeight="1" x14ac:dyDescent="0.25">
      <c r="A38" s="62"/>
      <c r="B38" s="205" t="s">
        <v>546</v>
      </c>
      <c r="C38" s="204"/>
      <c r="D38" s="214"/>
      <c r="E38" s="215"/>
      <c r="F38" s="214"/>
      <c r="G38" s="215"/>
      <c r="H38" s="218" t="str">
        <f t="shared" si="1"/>
        <v xml:space="preserve">  </v>
      </c>
    </row>
    <row r="39" spans="1:8" ht="20.100000000000001" customHeight="1" x14ac:dyDescent="0.25">
      <c r="A39" s="62"/>
      <c r="B39" s="201" t="s">
        <v>547</v>
      </c>
      <c r="C39" s="202">
        <v>3029</v>
      </c>
      <c r="D39" s="212">
        <f>D40+D41+D42+D43+D44+D45+D46</f>
        <v>3684</v>
      </c>
      <c r="E39" s="212">
        <f t="shared" ref="E39:G39" si="7">E40+E41+E42+E43+E44+E45+E46</f>
        <v>51500</v>
      </c>
      <c r="F39" s="212">
        <f t="shared" si="7"/>
        <v>51500</v>
      </c>
      <c r="G39" s="212">
        <f t="shared" si="7"/>
        <v>3419</v>
      </c>
      <c r="H39" s="217">
        <f t="shared" si="1"/>
        <v>6.6388349514563114E-2</v>
      </c>
    </row>
    <row r="40" spans="1:8" ht="20.100000000000001" customHeight="1" x14ac:dyDescent="0.25">
      <c r="A40" s="62"/>
      <c r="B40" s="203" t="s">
        <v>70</v>
      </c>
      <c r="C40" s="204">
        <v>3030</v>
      </c>
      <c r="D40" s="214"/>
      <c r="E40" s="215"/>
      <c r="F40" s="214"/>
      <c r="G40" s="215"/>
      <c r="H40" s="218" t="str">
        <f t="shared" si="1"/>
        <v xml:space="preserve">  </v>
      </c>
    </row>
    <row r="41" spans="1:8" ht="20.100000000000001" customHeight="1" x14ac:dyDescent="0.25">
      <c r="A41" s="62"/>
      <c r="B41" s="203" t="s">
        <v>548</v>
      </c>
      <c r="C41" s="204">
        <v>3031</v>
      </c>
      <c r="D41" s="214">
        <v>98</v>
      </c>
      <c r="E41" s="215"/>
      <c r="F41" s="214"/>
      <c r="G41" s="215">
        <v>193</v>
      </c>
      <c r="H41" s="218" t="str">
        <f t="shared" si="1"/>
        <v xml:space="preserve">  </v>
      </c>
    </row>
    <row r="42" spans="1:8" ht="20.100000000000001" customHeight="1" x14ac:dyDescent="0.25">
      <c r="A42" s="62"/>
      <c r="B42" s="203" t="s">
        <v>549</v>
      </c>
      <c r="C42" s="204">
        <v>3032</v>
      </c>
      <c r="D42" s="214"/>
      <c r="E42" s="215"/>
      <c r="F42" s="214"/>
      <c r="G42" s="215"/>
      <c r="H42" s="218" t="str">
        <f t="shared" si="1"/>
        <v xml:space="preserve">  </v>
      </c>
    </row>
    <row r="43" spans="1:8" ht="20.100000000000001" customHeight="1" x14ac:dyDescent="0.25">
      <c r="A43" s="62"/>
      <c r="B43" s="203" t="s">
        <v>550</v>
      </c>
      <c r="C43" s="204">
        <v>3033</v>
      </c>
      <c r="D43" s="214">
        <v>1961</v>
      </c>
      <c r="E43" s="215">
        <v>22500</v>
      </c>
      <c r="F43" s="214">
        <v>22500</v>
      </c>
      <c r="G43" s="215"/>
      <c r="H43" s="218">
        <f t="shared" si="1"/>
        <v>0</v>
      </c>
    </row>
    <row r="44" spans="1:8" ht="20.100000000000001" customHeight="1" x14ac:dyDescent="0.25">
      <c r="A44" s="62"/>
      <c r="B44" s="203" t="s">
        <v>551</v>
      </c>
      <c r="C44" s="204">
        <v>3034</v>
      </c>
      <c r="D44" s="214"/>
      <c r="E44" s="215"/>
      <c r="F44" s="214"/>
      <c r="G44" s="215"/>
      <c r="H44" s="218" t="str">
        <f t="shared" si="1"/>
        <v xml:space="preserve">  </v>
      </c>
    </row>
    <row r="45" spans="1:8" ht="20.100000000000001" customHeight="1" x14ac:dyDescent="0.25">
      <c r="A45" s="62"/>
      <c r="B45" s="203" t="s">
        <v>552</v>
      </c>
      <c r="C45" s="204">
        <v>3035</v>
      </c>
      <c r="D45" s="214"/>
      <c r="E45" s="215"/>
      <c r="F45" s="214"/>
      <c r="G45" s="215"/>
      <c r="H45" s="218" t="str">
        <f t="shared" si="1"/>
        <v xml:space="preserve">  </v>
      </c>
    </row>
    <row r="46" spans="1:8" ht="20.100000000000001" customHeight="1" x14ac:dyDescent="0.25">
      <c r="A46" s="62"/>
      <c r="B46" s="203" t="s">
        <v>553</v>
      </c>
      <c r="C46" s="204">
        <v>3036</v>
      </c>
      <c r="D46" s="214">
        <v>1625</v>
      </c>
      <c r="E46" s="215">
        <v>29000</v>
      </c>
      <c r="F46" s="214">
        <v>29000</v>
      </c>
      <c r="G46" s="215">
        <v>3226</v>
      </c>
      <c r="H46" s="218">
        <f t="shared" si="1"/>
        <v>0.11124137931034483</v>
      </c>
    </row>
    <row r="47" spans="1:8" ht="20.100000000000001" customHeight="1" x14ac:dyDescent="0.25">
      <c r="A47" s="62"/>
      <c r="B47" s="201" t="s">
        <v>554</v>
      </c>
      <c r="C47" s="202">
        <v>3037</v>
      </c>
      <c r="D47" s="212">
        <f>D48+D49+D50+D51+D52+D53+D54+D55</f>
        <v>35542</v>
      </c>
      <c r="E47" s="212">
        <f t="shared" ref="E47:G47" si="8">E48+E49+E50+E51+E52+E53+E54+E55</f>
        <v>60720</v>
      </c>
      <c r="F47" s="212">
        <f t="shared" si="8"/>
        <v>60720</v>
      </c>
      <c r="G47" s="212">
        <f t="shared" si="8"/>
        <v>10786</v>
      </c>
      <c r="H47" s="217">
        <f t="shared" si="1"/>
        <v>0.17763504611330699</v>
      </c>
    </row>
    <row r="48" spans="1:8" ht="20.100000000000001" customHeight="1" x14ac:dyDescent="0.25">
      <c r="A48" s="62"/>
      <c r="B48" s="203" t="s">
        <v>555</v>
      </c>
      <c r="C48" s="204">
        <v>3038</v>
      </c>
      <c r="D48" s="214"/>
      <c r="E48" s="215"/>
      <c r="F48" s="214"/>
      <c r="G48" s="215"/>
      <c r="H48" s="218" t="str">
        <f t="shared" si="1"/>
        <v xml:space="preserve">  </v>
      </c>
    </row>
    <row r="49" spans="1:8" ht="20.100000000000001" customHeight="1" x14ac:dyDescent="0.25">
      <c r="A49" s="62"/>
      <c r="B49" s="203" t="s">
        <v>548</v>
      </c>
      <c r="C49" s="204">
        <v>3039</v>
      </c>
      <c r="D49" s="214">
        <v>113</v>
      </c>
      <c r="E49" s="215">
        <v>96</v>
      </c>
      <c r="F49" s="214">
        <v>96</v>
      </c>
      <c r="G49" s="215">
        <v>99</v>
      </c>
      <c r="H49" s="218">
        <f t="shared" si="1"/>
        <v>1.03125</v>
      </c>
    </row>
    <row r="50" spans="1:8" ht="20.100000000000001" customHeight="1" x14ac:dyDescent="0.25">
      <c r="A50" s="62"/>
      <c r="B50" s="203" t="s">
        <v>549</v>
      </c>
      <c r="C50" s="204">
        <v>3040</v>
      </c>
      <c r="D50" s="214"/>
      <c r="E50" s="215"/>
      <c r="F50" s="214"/>
      <c r="G50" s="215"/>
      <c r="H50" s="218" t="str">
        <f t="shared" si="1"/>
        <v xml:space="preserve">  </v>
      </c>
    </row>
    <row r="51" spans="1:8" ht="20.100000000000001" customHeight="1" x14ac:dyDescent="0.25">
      <c r="A51" s="62"/>
      <c r="B51" s="203" t="s">
        <v>550</v>
      </c>
      <c r="C51" s="204">
        <v>3041</v>
      </c>
      <c r="D51" s="214">
        <v>4000</v>
      </c>
      <c r="E51" s="215"/>
      <c r="F51" s="214"/>
      <c r="G51" s="215"/>
      <c r="H51" s="218" t="str">
        <f t="shared" si="1"/>
        <v xml:space="preserve">  </v>
      </c>
    </row>
    <row r="52" spans="1:8" ht="20.100000000000001" customHeight="1" x14ac:dyDescent="0.25">
      <c r="A52" s="62"/>
      <c r="B52" s="203" t="s">
        <v>551</v>
      </c>
      <c r="C52" s="204">
        <v>3042</v>
      </c>
      <c r="D52" s="214"/>
      <c r="E52" s="215"/>
      <c r="F52" s="214"/>
      <c r="G52" s="215"/>
      <c r="H52" s="218" t="str">
        <f t="shared" si="1"/>
        <v xml:space="preserve">  </v>
      </c>
    </row>
    <row r="53" spans="1:8" ht="20.100000000000001" customHeight="1" x14ac:dyDescent="0.25">
      <c r="A53" s="62"/>
      <c r="B53" s="203" t="s">
        <v>556</v>
      </c>
      <c r="C53" s="204">
        <v>3043</v>
      </c>
      <c r="D53" s="214">
        <v>2390</v>
      </c>
      <c r="E53" s="215"/>
      <c r="F53" s="214"/>
      <c r="G53" s="215">
        <v>5144</v>
      </c>
      <c r="H53" s="218" t="str">
        <f t="shared" si="1"/>
        <v xml:space="preserve">  </v>
      </c>
    </row>
    <row r="54" spans="1:8" ht="20.100000000000001" customHeight="1" x14ac:dyDescent="0.25">
      <c r="A54" s="62"/>
      <c r="B54" s="203" t="s">
        <v>557</v>
      </c>
      <c r="C54" s="204">
        <v>3044</v>
      </c>
      <c r="D54" s="214"/>
      <c r="E54" s="215"/>
      <c r="F54" s="214"/>
      <c r="G54" s="215"/>
      <c r="H54" s="218" t="str">
        <f t="shared" si="1"/>
        <v xml:space="preserve">  </v>
      </c>
    </row>
    <row r="55" spans="1:8" ht="20.100000000000001" customHeight="1" x14ac:dyDescent="0.25">
      <c r="A55" s="62"/>
      <c r="B55" s="203" t="s">
        <v>558</v>
      </c>
      <c r="C55" s="204">
        <v>3045</v>
      </c>
      <c r="D55" s="214">
        <v>29039</v>
      </c>
      <c r="E55" s="215">
        <v>60624</v>
      </c>
      <c r="F55" s="214">
        <v>60624</v>
      </c>
      <c r="G55" s="215">
        <v>5543</v>
      </c>
      <c r="H55" s="218">
        <f t="shared" si="1"/>
        <v>9.1432435998944309E-2</v>
      </c>
    </row>
    <row r="56" spans="1:8" ht="20.100000000000001" customHeight="1" x14ac:dyDescent="0.25">
      <c r="A56" s="62"/>
      <c r="B56" s="203" t="s">
        <v>559</v>
      </c>
      <c r="C56" s="204">
        <v>3046</v>
      </c>
      <c r="D56" s="214"/>
      <c r="E56" s="215"/>
      <c r="F56" s="214"/>
      <c r="G56" s="215"/>
      <c r="H56" s="218" t="str">
        <f t="shared" si="1"/>
        <v xml:space="preserve">  </v>
      </c>
    </row>
    <row r="57" spans="1:8" ht="20.100000000000001" customHeight="1" x14ac:dyDescent="0.25">
      <c r="A57" s="62"/>
      <c r="B57" s="203" t="s">
        <v>560</v>
      </c>
      <c r="C57" s="204">
        <v>3047</v>
      </c>
      <c r="D57" s="214">
        <f>D47-D39</f>
        <v>31858</v>
      </c>
      <c r="E57" s="214">
        <f t="shared" ref="E57:G57" si="9">E47-E39</f>
        <v>9220</v>
      </c>
      <c r="F57" s="214">
        <f t="shared" si="9"/>
        <v>9220</v>
      </c>
      <c r="G57" s="214">
        <f t="shared" si="9"/>
        <v>7367</v>
      </c>
      <c r="H57" s="218">
        <f t="shared" si="1"/>
        <v>0.79902386117136659</v>
      </c>
    </row>
    <row r="58" spans="1:8" ht="20.100000000000001" customHeight="1" x14ac:dyDescent="0.25">
      <c r="A58" s="62"/>
      <c r="B58" s="205" t="s">
        <v>567</v>
      </c>
      <c r="C58" s="204">
        <v>3048</v>
      </c>
      <c r="D58" s="214">
        <f>D9+D26+D39</f>
        <v>1167885</v>
      </c>
      <c r="E58" s="214">
        <f t="shared" ref="E58:G58" si="10">E9+E26+E39</f>
        <v>1462423</v>
      </c>
      <c r="F58" s="214">
        <f t="shared" si="10"/>
        <v>1462423</v>
      </c>
      <c r="G58" s="214">
        <f t="shared" si="10"/>
        <v>1324317</v>
      </c>
      <c r="H58" s="218">
        <f t="shared" si="1"/>
        <v>0.90556357497112672</v>
      </c>
    </row>
    <row r="59" spans="1:8" ht="20.100000000000001" customHeight="1" x14ac:dyDescent="0.25">
      <c r="A59" s="62"/>
      <c r="B59" s="205" t="s">
        <v>568</v>
      </c>
      <c r="C59" s="204">
        <v>3049</v>
      </c>
      <c r="D59" s="214">
        <f>D14+D32+D47</f>
        <v>1107733</v>
      </c>
      <c r="E59" s="214">
        <f t="shared" ref="E59:G59" si="11">E14+E32+E47</f>
        <v>1508997</v>
      </c>
      <c r="F59" s="214">
        <f t="shared" si="11"/>
        <v>1508997</v>
      </c>
      <c r="G59" s="214">
        <f t="shared" si="11"/>
        <v>1279807</v>
      </c>
      <c r="H59" s="218">
        <f t="shared" si="1"/>
        <v>0.84811765696021923</v>
      </c>
    </row>
    <row r="60" spans="1:8" ht="20.100000000000001" customHeight="1" x14ac:dyDescent="0.25">
      <c r="A60" s="62"/>
      <c r="B60" s="201" t="s">
        <v>569</v>
      </c>
      <c r="C60" s="202">
        <v>3050</v>
      </c>
      <c r="D60" s="212">
        <f>D58-D59</f>
        <v>60152</v>
      </c>
      <c r="E60" s="213"/>
      <c r="F60" s="212"/>
      <c r="G60" s="213">
        <f>G58-G59</f>
        <v>44510</v>
      </c>
      <c r="H60" s="217" t="str">
        <f t="shared" si="1"/>
        <v xml:space="preserve">  </v>
      </c>
    </row>
    <row r="61" spans="1:8" ht="20.100000000000001" customHeight="1" x14ac:dyDescent="0.25">
      <c r="A61" s="62"/>
      <c r="B61" s="201" t="s">
        <v>570</v>
      </c>
      <c r="C61" s="202">
        <v>3051</v>
      </c>
      <c r="D61" s="212"/>
      <c r="E61" s="213">
        <f>E59-E58</f>
        <v>46574</v>
      </c>
      <c r="F61" s="213">
        <f>F59-F58</f>
        <v>46574</v>
      </c>
      <c r="G61" s="213"/>
      <c r="H61" s="217">
        <f t="shared" si="1"/>
        <v>0</v>
      </c>
    </row>
    <row r="62" spans="1:8" ht="20.100000000000001" customHeight="1" x14ac:dyDescent="0.25">
      <c r="A62" s="62"/>
      <c r="B62" s="201" t="s">
        <v>561</v>
      </c>
      <c r="C62" s="202">
        <v>3052</v>
      </c>
      <c r="D62" s="212">
        <v>103314</v>
      </c>
      <c r="E62" s="213">
        <v>163476</v>
      </c>
      <c r="F62" s="212">
        <v>163476</v>
      </c>
      <c r="G62" s="213">
        <v>163476</v>
      </c>
      <c r="H62" s="217">
        <f t="shared" si="1"/>
        <v>1</v>
      </c>
    </row>
    <row r="63" spans="1:8" ht="24" customHeight="1" x14ac:dyDescent="0.25">
      <c r="A63" s="62"/>
      <c r="B63" s="205" t="s">
        <v>562</v>
      </c>
      <c r="C63" s="204">
        <v>3053</v>
      </c>
      <c r="D63" s="214"/>
      <c r="E63" s="215"/>
      <c r="F63" s="214"/>
      <c r="G63" s="215"/>
      <c r="H63" s="218" t="str">
        <f t="shared" si="1"/>
        <v xml:space="preserve">  </v>
      </c>
    </row>
    <row r="64" spans="1:8" ht="24" customHeight="1" x14ac:dyDescent="0.25">
      <c r="A64" s="62"/>
      <c r="B64" s="205" t="s">
        <v>563</v>
      </c>
      <c r="C64" s="204">
        <v>3054</v>
      </c>
      <c r="D64" s="214"/>
      <c r="E64" s="215"/>
      <c r="F64" s="214"/>
      <c r="G64" s="215"/>
      <c r="H64" s="218" t="str">
        <f t="shared" si="1"/>
        <v xml:space="preserve">  </v>
      </c>
    </row>
    <row r="65" spans="2:8" ht="20.100000000000001" customHeight="1" x14ac:dyDescent="0.25">
      <c r="B65" s="206" t="s">
        <v>564</v>
      </c>
      <c r="C65" s="528">
        <v>3055</v>
      </c>
      <c r="D65" s="523">
        <f>D60-D61+D62+D63-D64</f>
        <v>163466</v>
      </c>
      <c r="E65" s="523">
        <f>E60-E61+E62+E63-E64</f>
        <v>116902</v>
      </c>
      <c r="F65" s="523">
        <f>F60-F61+F62+F63-F64</f>
        <v>116902</v>
      </c>
      <c r="G65" s="523">
        <f t="shared" ref="G65" si="12">G60-G61+G62+G63-G64</f>
        <v>207986</v>
      </c>
      <c r="H65" s="521">
        <f>IFERROR(G65/F65,"  ")</f>
        <v>1.7791483464782467</v>
      </c>
    </row>
    <row r="66" spans="2:8" ht="13.5" customHeight="1" thickBot="1" x14ac:dyDescent="0.3">
      <c r="B66" s="207" t="s">
        <v>565</v>
      </c>
      <c r="C66" s="529"/>
      <c r="D66" s="524"/>
      <c r="E66" s="524"/>
      <c r="F66" s="524"/>
      <c r="G66" s="524"/>
      <c r="H66" s="522" t="str">
        <f t="shared" si="1"/>
        <v xml:space="preserve">  </v>
      </c>
    </row>
    <row r="67" spans="2:8" x14ac:dyDescent="0.25">
      <c r="B67" s="40"/>
      <c r="H67" s="209" t="str">
        <f t="shared" ref="H67:H73" si="13">IFERROR(G67/F67,"  ")</f>
        <v xml:space="preserve">  </v>
      </c>
    </row>
    <row r="68" spans="2:8" x14ac:dyDescent="0.25">
      <c r="B68" s="164" t="s">
        <v>576</v>
      </c>
      <c r="H68" s="209" t="str">
        <f t="shared" si="13"/>
        <v xml:space="preserve">  </v>
      </c>
    </row>
    <row r="69" spans="2:8" x14ac:dyDescent="0.25">
      <c r="H69" s="209" t="str">
        <f t="shared" si="13"/>
        <v xml:space="preserve">  </v>
      </c>
    </row>
    <row r="70" spans="2:8" x14ac:dyDescent="0.25">
      <c r="H70" s="209" t="str">
        <f t="shared" si="13"/>
        <v xml:space="preserve">  </v>
      </c>
    </row>
    <row r="71" spans="2:8" x14ac:dyDescent="0.25">
      <c r="H71" s="209" t="str">
        <f t="shared" si="13"/>
        <v xml:space="preserve">  </v>
      </c>
    </row>
    <row r="72" spans="2:8" x14ac:dyDescent="0.25">
      <c r="H72" s="209" t="str">
        <f t="shared" si="13"/>
        <v xml:space="preserve">  </v>
      </c>
    </row>
    <row r="73" spans="2:8" x14ac:dyDescent="0.25">
      <c r="H73" s="209" t="str">
        <f t="shared" si="13"/>
        <v xml:space="preserve">  </v>
      </c>
    </row>
    <row r="74" spans="2:8" x14ac:dyDescent="0.25">
      <c r="H74" s="209" t="str">
        <f t="shared" ref="H74:H137" si="14">IFERROR(G74/F74,"  ")</f>
        <v xml:space="preserve">  </v>
      </c>
    </row>
    <row r="75" spans="2:8" x14ac:dyDescent="0.25">
      <c r="H75" s="209" t="str">
        <f t="shared" si="14"/>
        <v xml:space="preserve">  </v>
      </c>
    </row>
    <row r="76" spans="2:8" x14ac:dyDescent="0.25">
      <c r="H76" s="209" t="str">
        <f t="shared" si="14"/>
        <v xml:space="preserve">  </v>
      </c>
    </row>
    <row r="77" spans="2:8" x14ac:dyDescent="0.25">
      <c r="H77" s="209" t="str">
        <f t="shared" si="14"/>
        <v xml:space="preserve">  </v>
      </c>
    </row>
    <row r="78" spans="2:8" x14ac:dyDescent="0.25">
      <c r="H78" s="516" t="str">
        <f t="shared" si="14"/>
        <v xml:space="preserve">  </v>
      </c>
    </row>
    <row r="79" spans="2:8" x14ac:dyDescent="0.25">
      <c r="H79" s="516" t="str">
        <f t="shared" si="14"/>
        <v xml:space="preserve">  </v>
      </c>
    </row>
    <row r="80" spans="2:8" x14ac:dyDescent="0.25">
      <c r="H80" s="209" t="str">
        <f t="shared" si="14"/>
        <v xml:space="preserve">  </v>
      </c>
    </row>
    <row r="81" spans="8:8" x14ac:dyDescent="0.25">
      <c r="H81" s="209" t="str">
        <f t="shared" si="14"/>
        <v xml:space="preserve">  </v>
      </c>
    </row>
    <row r="82" spans="8:8" x14ac:dyDescent="0.25">
      <c r="H82" s="209" t="str">
        <f t="shared" si="14"/>
        <v xml:space="preserve">  </v>
      </c>
    </row>
    <row r="83" spans="8:8" x14ac:dyDescent="0.25">
      <c r="H83" s="209" t="str">
        <f t="shared" si="14"/>
        <v xml:space="preserve">  </v>
      </c>
    </row>
    <row r="84" spans="8:8" x14ac:dyDescent="0.25">
      <c r="H84" s="209" t="str">
        <f t="shared" si="14"/>
        <v xml:space="preserve">  </v>
      </c>
    </row>
    <row r="85" spans="8:8" x14ac:dyDescent="0.25">
      <c r="H85" s="209" t="str">
        <f t="shared" si="14"/>
        <v xml:space="preserve">  </v>
      </c>
    </row>
    <row r="86" spans="8:8" x14ac:dyDescent="0.25">
      <c r="H86" s="209" t="str">
        <f t="shared" si="14"/>
        <v xml:space="preserve">  </v>
      </c>
    </row>
    <row r="87" spans="8:8" x14ac:dyDescent="0.25">
      <c r="H87" s="209" t="str">
        <f t="shared" si="14"/>
        <v xml:space="preserve">  </v>
      </c>
    </row>
    <row r="88" spans="8:8" x14ac:dyDescent="0.25">
      <c r="H88" s="209" t="str">
        <f t="shared" si="14"/>
        <v xml:space="preserve">  </v>
      </c>
    </row>
    <row r="89" spans="8:8" x14ac:dyDescent="0.25">
      <c r="H89" s="209" t="str">
        <f t="shared" si="14"/>
        <v xml:space="preserve">  </v>
      </c>
    </row>
    <row r="90" spans="8:8" x14ac:dyDescent="0.25">
      <c r="H90" s="209" t="str">
        <f t="shared" si="14"/>
        <v xml:space="preserve">  </v>
      </c>
    </row>
    <row r="91" spans="8:8" x14ac:dyDescent="0.25">
      <c r="H91" s="209" t="str">
        <f t="shared" si="14"/>
        <v xml:space="preserve">  </v>
      </c>
    </row>
    <row r="92" spans="8:8" x14ac:dyDescent="0.25">
      <c r="H92" s="209" t="str">
        <f t="shared" si="14"/>
        <v xml:space="preserve">  </v>
      </c>
    </row>
    <row r="93" spans="8:8" x14ac:dyDescent="0.25">
      <c r="H93" s="516" t="str">
        <f t="shared" si="14"/>
        <v xml:space="preserve">  </v>
      </c>
    </row>
    <row r="94" spans="8:8" x14ac:dyDescent="0.25">
      <c r="H94" s="516" t="str">
        <f t="shared" si="14"/>
        <v xml:space="preserve">  </v>
      </c>
    </row>
    <row r="95" spans="8:8" x14ac:dyDescent="0.25">
      <c r="H95" s="516" t="str">
        <f t="shared" si="14"/>
        <v xml:space="preserve">  </v>
      </c>
    </row>
    <row r="96" spans="8:8" x14ac:dyDescent="0.25">
      <c r="H96" s="516" t="str">
        <f t="shared" si="14"/>
        <v xml:space="preserve">  </v>
      </c>
    </row>
    <row r="97" spans="8:8" x14ac:dyDescent="0.25">
      <c r="H97" s="209" t="str">
        <f t="shared" si="14"/>
        <v xml:space="preserve">  </v>
      </c>
    </row>
    <row r="98" spans="8:8" x14ac:dyDescent="0.25">
      <c r="H98" s="209" t="str">
        <f t="shared" si="14"/>
        <v xml:space="preserve">  </v>
      </c>
    </row>
    <row r="99" spans="8:8" x14ac:dyDescent="0.25">
      <c r="H99" s="209" t="str">
        <f t="shared" si="14"/>
        <v xml:space="preserve">  </v>
      </c>
    </row>
    <row r="100" spans="8:8" x14ac:dyDescent="0.25">
      <c r="H100" s="516" t="str">
        <f t="shared" si="14"/>
        <v xml:space="preserve">  </v>
      </c>
    </row>
    <row r="101" spans="8:8" x14ac:dyDescent="0.25">
      <c r="H101" s="516" t="str">
        <f t="shared" si="14"/>
        <v xml:space="preserve">  </v>
      </c>
    </row>
    <row r="102" spans="8:8" x14ac:dyDescent="0.25">
      <c r="H102" s="209" t="str">
        <f t="shared" si="14"/>
        <v xml:space="preserve">  </v>
      </c>
    </row>
    <row r="103" spans="8:8" x14ac:dyDescent="0.25">
      <c r="H103" s="209" t="str">
        <f t="shared" si="14"/>
        <v xml:space="preserve">  </v>
      </c>
    </row>
    <row r="104" spans="8:8" x14ac:dyDescent="0.25">
      <c r="H104" s="209" t="str">
        <f t="shared" si="14"/>
        <v xml:space="preserve">  </v>
      </c>
    </row>
    <row r="105" spans="8:8" x14ac:dyDescent="0.25">
      <c r="H105" s="209" t="str">
        <f t="shared" si="14"/>
        <v xml:space="preserve">  </v>
      </c>
    </row>
    <row r="106" spans="8:8" x14ac:dyDescent="0.25">
      <c r="H106" s="209" t="str">
        <f t="shared" si="14"/>
        <v xml:space="preserve">  </v>
      </c>
    </row>
    <row r="107" spans="8:8" x14ac:dyDescent="0.25">
      <c r="H107" s="209" t="str">
        <f t="shared" si="14"/>
        <v xml:space="preserve">  </v>
      </c>
    </row>
    <row r="108" spans="8:8" x14ac:dyDescent="0.25">
      <c r="H108" s="209" t="str">
        <f t="shared" si="14"/>
        <v xml:space="preserve">  </v>
      </c>
    </row>
    <row r="109" spans="8:8" x14ac:dyDescent="0.25">
      <c r="H109" s="209" t="str">
        <f t="shared" si="14"/>
        <v xml:space="preserve">  </v>
      </c>
    </row>
    <row r="110" spans="8:8" x14ac:dyDescent="0.25">
      <c r="H110" s="209" t="str">
        <f t="shared" si="14"/>
        <v xml:space="preserve">  </v>
      </c>
    </row>
    <row r="111" spans="8:8" x14ac:dyDescent="0.25">
      <c r="H111" s="209" t="str">
        <f t="shared" si="14"/>
        <v xml:space="preserve">  </v>
      </c>
    </row>
    <row r="112" spans="8:8" x14ac:dyDescent="0.25">
      <c r="H112" s="516" t="str">
        <f t="shared" si="14"/>
        <v xml:space="preserve">  </v>
      </c>
    </row>
    <row r="113" spans="8:8" x14ac:dyDescent="0.25">
      <c r="H113" s="516" t="str">
        <f t="shared" si="14"/>
        <v xml:space="preserve">  </v>
      </c>
    </row>
    <row r="114" spans="8:8" x14ac:dyDescent="0.25">
      <c r="H114" s="209" t="str">
        <f t="shared" si="14"/>
        <v xml:space="preserve">  </v>
      </c>
    </row>
    <row r="115" spans="8:8" x14ac:dyDescent="0.25">
      <c r="H115" s="516" t="str">
        <f t="shared" si="14"/>
        <v xml:space="preserve">  </v>
      </c>
    </row>
    <row r="116" spans="8:8" x14ac:dyDescent="0.25">
      <c r="H116" s="516" t="str">
        <f t="shared" si="14"/>
        <v xml:space="preserve">  </v>
      </c>
    </row>
    <row r="117" spans="8:8" x14ac:dyDescent="0.25">
      <c r="H117" s="209" t="str">
        <f t="shared" si="14"/>
        <v xml:space="preserve">  </v>
      </c>
    </row>
    <row r="118" spans="8:8" x14ac:dyDescent="0.25">
      <c r="H118" s="209" t="str">
        <f t="shared" si="14"/>
        <v xml:space="preserve">  </v>
      </c>
    </row>
    <row r="119" spans="8:8" x14ac:dyDescent="0.25">
      <c r="H119" s="209" t="str">
        <f t="shared" si="14"/>
        <v xml:space="preserve">  </v>
      </c>
    </row>
    <row r="120" spans="8:8" x14ac:dyDescent="0.25">
      <c r="H120" s="209" t="str">
        <f t="shared" si="14"/>
        <v xml:space="preserve">  </v>
      </c>
    </row>
    <row r="121" spans="8:8" x14ac:dyDescent="0.25">
      <c r="H121" s="209" t="str">
        <f t="shared" si="14"/>
        <v xml:space="preserve">  </v>
      </c>
    </row>
    <row r="122" spans="8:8" x14ac:dyDescent="0.25">
      <c r="H122" s="209" t="str">
        <f t="shared" si="14"/>
        <v xml:space="preserve">  </v>
      </c>
    </row>
    <row r="123" spans="8:8" x14ac:dyDescent="0.25">
      <c r="H123" s="209" t="str">
        <f t="shared" si="14"/>
        <v xml:space="preserve">  </v>
      </c>
    </row>
    <row r="124" spans="8:8" x14ac:dyDescent="0.25">
      <c r="H124" s="209" t="str">
        <f t="shared" si="14"/>
        <v xml:space="preserve">  </v>
      </c>
    </row>
    <row r="125" spans="8:8" x14ac:dyDescent="0.25">
      <c r="H125" s="516" t="str">
        <f t="shared" si="14"/>
        <v xml:space="preserve">  </v>
      </c>
    </row>
    <row r="126" spans="8:8" x14ac:dyDescent="0.25">
      <c r="H126" s="516" t="str">
        <f t="shared" si="14"/>
        <v xml:space="preserve">  </v>
      </c>
    </row>
    <row r="127" spans="8:8" x14ac:dyDescent="0.25">
      <c r="H127" s="209" t="str">
        <f t="shared" si="14"/>
        <v xml:space="preserve">  </v>
      </c>
    </row>
    <row r="128" spans="8:8" x14ac:dyDescent="0.25">
      <c r="H128" s="209" t="str">
        <f t="shared" si="14"/>
        <v xml:space="preserve">  </v>
      </c>
    </row>
    <row r="129" spans="8:8" x14ac:dyDescent="0.25">
      <c r="H129" s="209" t="str">
        <f t="shared" si="14"/>
        <v xml:space="preserve">  </v>
      </c>
    </row>
    <row r="130" spans="8:8" x14ac:dyDescent="0.25">
      <c r="H130" s="209" t="str">
        <f t="shared" si="14"/>
        <v xml:space="preserve">  </v>
      </c>
    </row>
    <row r="131" spans="8:8" x14ac:dyDescent="0.25">
      <c r="H131" s="209" t="str">
        <f t="shared" si="14"/>
        <v xml:space="preserve">  </v>
      </c>
    </row>
    <row r="132" spans="8:8" x14ac:dyDescent="0.25">
      <c r="H132" s="209" t="str">
        <f t="shared" si="14"/>
        <v xml:space="preserve">  </v>
      </c>
    </row>
    <row r="133" spans="8:8" x14ac:dyDescent="0.25">
      <c r="H133" s="516" t="str">
        <f t="shared" si="14"/>
        <v xml:space="preserve">  </v>
      </c>
    </row>
    <row r="134" spans="8:8" x14ac:dyDescent="0.25">
      <c r="H134" s="516" t="str">
        <f t="shared" si="14"/>
        <v xml:space="preserve">  </v>
      </c>
    </row>
    <row r="135" spans="8:8" x14ac:dyDescent="0.25">
      <c r="H135" s="209" t="str">
        <f t="shared" si="14"/>
        <v xml:space="preserve">  </v>
      </c>
    </row>
    <row r="136" spans="8:8" x14ac:dyDescent="0.25">
      <c r="H136" s="209" t="str">
        <f t="shared" si="14"/>
        <v xml:space="preserve">  </v>
      </c>
    </row>
    <row r="137" spans="8:8" x14ac:dyDescent="0.25">
      <c r="H137" s="209" t="str">
        <f t="shared" si="14"/>
        <v xml:space="preserve">  </v>
      </c>
    </row>
    <row r="138" spans="8:8" x14ac:dyDescent="0.25">
      <c r="H138" s="209" t="str">
        <f t="shared" ref="H138:H144" si="15">IFERROR(G138/F138,"  ")</f>
        <v xml:space="preserve">  </v>
      </c>
    </row>
    <row r="139" spans="8:8" x14ac:dyDescent="0.25">
      <c r="H139" s="209" t="str">
        <f t="shared" si="15"/>
        <v xml:space="preserve">  </v>
      </c>
    </row>
    <row r="140" spans="8:8" x14ac:dyDescent="0.25">
      <c r="H140" s="516" t="str">
        <f t="shared" si="15"/>
        <v xml:space="preserve">  </v>
      </c>
    </row>
    <row r="141" spans="8:8" x14ac:dyDescent="0.25">
      <c r="H141" s="516" t="str">
        <f t="shared" si="15"/>
        <v xml:space="preserve">  </v>
      </c>
    </row>
    <row r="142" spans="8:8" x14ac:dyDescent="0.25">
      <c r="H142" s="516" t="str">
        <f t="shared" si="15"/>
        <v xml:space="preserve">  </v>
      </c>
    </row>
    <row r="143" spans="8:8" x14ac:dyDescent="0.25">
      <c r="H143" s="516" t="str">
        <f t="shared" si="15"/>
        <v xml:space="preserve">  </v>
      </c>
    </row>
    <row r="144" spans="8:8" x14ac:dyDescent="0.25">
      <c r="H144" s="209" t="str">
        <f t="shared" si="15"/>
        <v xml:space="preserve">  </v>
      </c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25" right="0.25" top="0.75" bottom="0.75" header="0.3" footer="0.3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T61"/>
  <sheetViews>
    <sheetView showGridLines="0" topLeftCell="A22" zoomScale="75" zoomScaleNormal="75" workbookViewId="0">
      <selection sqref="A1:I41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8" customWidth="1"/>
    <col min="5" max="7" width="20.7109375" style="2" customWidth="1"/>
    <col min="8" max="8" width="21.28515625" style="2" customWidth="1"/>
    <col min="9" max="9" width="4.710937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52" t="s">
        <v>209</v>
      </c>
    </row>
    <row r="2" spans="2:20" ht="20.25" x14ac:dyDescent="0.3">
      <c r="B2" s="537" t="s">
        <v>37</v>
      </c>
      <c r="C2" s="537"/>
      <c r="D2" s="537"/>
      <c r="E2" s="537"/>
      <c r="F2" s="537"/>
      <c r="G2" s="537"/>
      <c r="H2" s="537"/>
      <c r="I2" s="1"/>
    </row>
    <row r="3" spans="2:20" ht="19.5" thickBot="1" x14ac:dyDescent="0.35">
      <c r="C3" s="1"/>
      <c r="D3" s="19"/>
      <c r="E3" s="1"/>
      <c r="F3" s="1"/>
      <c r="G3" s="1"/>
      <c r="H3" s="51" t="s">
        <v>3</v>
      </c>
      <c r="I3" s="1"/>
    </row>
    <row r="4" spans="2:20" ht="36.75" customHeight="1" x14ac:dyDescent="0.25">
      <c r="B4" s="538" t="s">
        <v>4</v>
      </c>
      <c r="C4" s="540" t="s">
        <v>6</v>
      </c>
      <c r="D4" s="542" t="s">
        <v>766</v>
      </c>
      <c r="E4" s="544" t="s">
        <v>767</v>
      </c>
      <c r="F4" s="546" t="s">
        <v>850</v>
      </c>
      <c r="G4" s="547"/>
      <c r="H4" s="548" t="s">
        <v>861</v>
      </c>
      <c r="I4" s="535"/>
      <c r="J4" s="536"/>
      <c r="K4" s="535"/>
      <c r="L4" s="536"/>
      <c r="M4" s="535"/>
      <c r="N4" s="536"/>
      <c r="O4" s="535"/>
      <c r="P4" s="536"/>
      <c r="Q4" s="535"/>
      <c r="R4" s="536"/>
      <c r="S4" s="536"/>
      <c r="T4" s="536"/>
    </row>
    <row r="5" spans="2:20" ht="30.75" customHeight="1" thickBot="1" x14ac:dyDescent="0.3">
      <c r="B5" s="539"/>
      <c r="C5" s="541"/>
      <c r="D5" s="543"/>
      <c r="E5" s="545"/>
      <c r="F5" s="290" t="s">
        <v>0</v>
      </c>
      <c r="G5" s="222" t="s">
        <v>46</v>
      </c>
      <c r="H5" s="549"/>
      <c r="I5" s="535"/>
      <c r="J5" s="535"/>
      <c r="K5" s="535"/>
      <c r="L5" s="535"/>
      <c r="M5" s="535"/>
      <c r="N5" s="535"/>
      <c r="O5" s="535"/>
      <c r="P5" s="536"/>
      <c r="Q5" s="535"/>
      <c r="R5" s="536"/>
      <c r="S5" s="536"/>
      <c r="T5" s="536"/>
    </row>
    <row r="6" spans="2:20" s="22" customFormat="1" ht="35.25" customHeight="1" x14ac:dyDescent="0.3">
      <c r="B6" s="129" t="s">
        <v>53</v>
      </c>
      <c r="C6" s="52" t="s">
        <v>81</v>
      </c>
      <c r="D6" s="70">
        <v>30213752.210000001</v>
      </c>
      <c r="E6" s="291">
        <v>35910367</v>
      </c>
      <c r="F6" s="287">
        <v>35910367</v>
      </c>
      <c r="G6" s="291">
        <v>35499221</v>
      </c>
      <c r="H6" s="295">
        <f t="shared" ref="H6:H37" si="0">IFERROR(G6/F6,"  ")</f>
        <v>0.98855077142486458</v>
      </c>
    </row>
    <row r="7" spans="2:20" s="22" customFormat="1" ht="35.25" customHeight="1" x14ac:dyDescent="0.3">
      <c r="B7" s="126" t="s">
        <v>54</v>
      </c>
      <c r="C7" s="25" t="s">
        <v>119</v>
      </c>
      <c r="D7" s="69">
        <v>42101085.409999996</v>
      </c>
      <c r="E7" s="292">
        <v>49938444</v>
      </c>
      <c r="F7" s="288">
        <v>49938444</v>
      </c>
      <c r="G7" s="292">
        <v>49444898</v>
      </c>
      <c r="H7" s="296">
        <f t="shared" si="0"/>
        <v>0.99011691273360458</v>
      </c>
    </row>
    <row r="8" spans="2:20" s="22" customFormat="1" ht="35.25" customHeight="1" x14ac:dyDescent="0.3">
      <c r="B8" s="126" t="s">
        <v>55</v>
      </c>
      <c r="C8" s="25" t="s">
        <v>120</v>
      </c>
      <c r="D8" s="69">
        <v>49117931.68</v>
      </c>
      <c r="E8" s="292">
        <v>58278339</v>
      </c>
      <c r="F8" s="288">
        <v>58278339</v>
      </c>
      <c r="G8" s="292">
        <v>57425522</v>
      </c>
      <c r="H8" s="296">
        <f t="shared" si="0"/>
        <v>0.98536648410655625</v>
      </c>
    </row>
    <row r="9" spans="2:20" s="22" customFormat="1" ht="35.25" customHeight="1" x14ac:dyDescent="0.3">
      <c r="B9" s="126" t="s">
        <v>56</v>
      </c>
      <c r="C9" s="25" t="s">
        <v>571</v>
      </c>
      <c r="D9" s="396">
        <v>35</v>
      </c>
      <c r="E9" s="292">
        <v>35</v>
      </c>
      <c r="F9" s="288">
        <v>36</v>
      </c>
      <c r="G9" s="400">
        <v>37</v>
      </c>
      <c r="H9" s="296">
        <f t="shared" si="0"/>
        <v>1.0277777777777777</v>
      </c>
    </row>
    <row r="10" spans="2:20" s="22" customFormat="1" ht="35.25" customHeight="1" x14ac:dyDescent="0.3">
      <c r="B10" s="126" t="s">
        <v>124</v>
      </c>
      <c r="C10" s="127" t="s">
        <v>121</v>
      </c>
      <c r="D10" s="396">
        <v>31</v>
      </c>
      <c r="E10" s="292">
        <v>32</v>
      </c>
      <c r="F10" s="288">
        <v>35</v>
      </c>
      <c r="G10" s="400">
        <v>35</v>
      </c>
      <c r="H10" s="296">
        <f t="shared" si="0"/>
        <v>1</v>
      </c>
    </row>
    <row r="11" spans="2:20" s="22" customFormat="1" ht="35.25" customHeight="1" x14ac:dyDescent="0.3">
      <c r="B11" s="126" t="s">
        <v>123</v>
      </c>
      <c r="C11" s="127" t="s">
        <v>122</v>
      </c>
      <c r="D11" s="396">
        <v>4</v>
      </c>
      <c r="E11" s="292">
        <v>3</v>
      </c>
      <c r="F11" s="288">
        <v>1</v>
      </c>
      <c r="G11" s="400">
        <v>2</v>
      </c>
      <c r="H11" s="296">
        <f t="shared" si="0"/>
        <v>2</v>
      </c>
    </row>
    <row r="12" spans="2:20" s="22" customFormat="1" ht="35.25" customHeight="1" x14ac:dyDescent="0.3">
      <c r="B12" s="126" t="s">
        <v>97</v>
      </c>
      <c r="C12" s="128" t="s">
        <v>7</v>
      </c>
      <c r="D12" s="69">
        <v>39308.18</v>
      </c>
      <c r="E12" s="292">
        <v>400000</v>
      </c>
      <c r="F12" s="288">
        <v>400000</v>
      </c>
      <c r="G12" s="292">
        <v>0</v>
      </c>
      <c r="H12" s="296">
        <f t="shared" si="0"/>
        <v>0</v>
      </c>
    </row>
    <row r="13" spans="2:20" s="22" customFormat="1" ht="35.25" customHeight="1" x14ac:dyDescent="0.3">
      <c r="B13" s="126" t="s">
        <v>98</v>
      </c>
      <c r="C13" s="128" t="s">
        <v>71</v>
      </c>
      <c r="D13" s="286">
        <v>1</v>
      </c>
      <c r="E13" s="293">
        <v>2</v>
      </c>
      <c r="F13" s="288">
        <v>2</v>
      </c>
      <c r="G13" s="292">
        <v>0</v>
      </c>
      <c r="H13" s="296">
        <f t="shared" si="0"/>
        <v>0</v>
      </c>
    </row>
    <row r="14" spans="2:20" s="22" customFormat="1" ht="35.25" customHeight="1" x14ac:dyDescent="0.3">
      <c r="B14" s="126" t="s">
        <v>99</v>
      </c>
      <c r="C14" s="128" t="s">
        <v>8</v>
      </c>
      <c r="D14" s="286"/>
      <c r="E14" s="293"/>
      <c r="F14" s="288"/>
      <c r="G14" s="292"/>
      <c r="H14" s="296" t="str">
        <f t="shared" si="0"/>
        <v xml:space="preserve">  </v>
      </c>
    </row>
    <row r="15" spans="2:20" s="22" customFormat="1" ht="35.25" customHeight="1" x14ac:dyDescent="0.3">
      <c r="B15" s="126" t="s">
        <v>100</v>
      </c>
      <c r="C15" s="128" t="s">
        <v>72</v>
      </c>
      <c r="D15" s="286"/>
      <c r="E15" s="293"/>
      <c r="F15" s="288"/>
      <c r="G15" s="292"/>
      <c r="H15" s="296" t="str">
        <f t="shared" si="0"/>
        <v xml:space="preserve">  </v>
      </c>
    </row>
    <row r="16" spans="2:20" s="22" customFormat="1" ht="35.25" customHeight="1" x14ac:dyDescent="0.3">
      <c r="B16" s="126" t="s">
        <v>101</v>
      </c>
      <c r="C16" s="25" t="s">
        <v>9</v>
      </c>
      <c r="D16" s="286">
        <v>2556603.16</v>
      </c>
      <c r="E16" s="293">
        <v>2023952</v>
      </c>
      <c r="F16" s="288">
        <v>2023952</v>
      </c>
      <c r="G16" s="292">
        <v>2265497</v>
      </c>
      <c r="H16" s="296">
        <f t="shared" si="0"/>
        <v>1.1193432452943548</v>
      </c>
    </row>
    <row r="17" spans="2:8" s="22" customFormat="1" ht="35.25" customHeight="1" x14ac:dyDescent="0.3">
      <c r="B17" s="126" t="s">
        <v>102</v>
      </c>
      <c r="C17" s="25" t="s">
        <v>73</v>
      </c>
      <c r="D17" s="69">
        <v>3</v>
      </c>
      <c r="E17" s="292">
        <v>3</v>
      </c>
      <c r="F17" s="288">
        <v>3</v>
      </c>
      <c r="G17" s="292">
        <v>2</v>
      </c>
      <c r="H17" s="296">
        <f t="shared" si="0"/>
        <v>0.66666666666666663</v>
      </c>
    </row>
    <row r="18" spans="2:8" s="22" customFormat="1" ht="35.25" customHeight="1" x14ac:dyDescent="0.3">
      <c r="B18" s="126" t="s">
        <v>103</v>
      </c>
      <c r="C18" s="25" t="s">
        <v>10</v>
      </c>
      <c r="D18" s="69"/>
      <c r="E18" s="292"/>
      <c r="F18" s="288"/>
      <c r="G18" s="292"/>
      <c r="H18" s="296" t="str">
        <f t="shared" si="0"/>
        <v xml:space="preserve">  </v>
      </c>
    </row>
    <row r="19" spans="2:8" s="22" customFormat="1" ht="35.25" customHeight="1" x14ac:dyDescent="0.3">
      <c r="B19" s="126" t="s">
        <v>104</v>
      </c>
      <c r="C19" s="128" t="s">
        <v>74</v>
      </c>
      <c r="D19" s="69"/>
      <c r="E19" s="292"/>
      <c r="F19" s="288"/>
      <c r="G19" s="292"/>
      <c r="H19" s="296" t="str">
        <f t="shared" si="0"/>
        <v xml:space="preserve">  </v>
      </c>
    </row>
    <row r="20" spans="2:8" s="22" customFormat="1" ht="35.25" customHeight="1" x14ac:dyDescent="0.3">
      <c r="B20" s="126" t="s">
        <v>105</v>
      </c>
      <c r="C20" s="25" t="s">
        <v>83</v>
      </c>
      <c r="D20" s="69"/>
      <c r="E20" s="292"/>
      <c r="F20" s="288"/>
      <c r="G20" s="292"/>
      <c r="H20" s="296" t="str">
        <f t="shared" si="0"/>
        <v xml:space="preserve">  </v>
      </c>
    </row>
    <row r="21" spans="2:8" s="22" customFormat="1" ht="35.25" customHeight="1" x14ac:dyDescent="0.3">
      <c r="B21" s="126" t="s">
        <v>63</v>
      </c>
      <c r="C21" s="25" t="s">
        <v>82</v>
      </c>
      <c r="D21" s="69"/>
      <c r="E21" s="292"/>
      <c r="F21" s="288"/>
      <c r="G21" s="292"/>
      <c r="H21" s="296" t="str">
        <f t="shared" si="0"/>
        <v xml:space="preserve">  </v>
      </c>
    </row>
    <row r="22" spans="2:8" s="22" customFormat="1" ht="35.25" customHeight="1" x14ac:dyDescent="0.3">
      <c r="B22" s="126" t="s">
        <v>106</v>
      </c>
      <c r="C22" s="25" t="s">
        <v>75</v>
      </c>
      <c r="D22" s="69"/>
      <c r="E22" s="292"/>
      <c r="F22" s="288"/>
      <c r="G22" s="292"/>
      <c r="H22" s="296" t="str">
        <f t="shared" si="0"/>
        <v xml:space="preserve">  </v>
      </c>
    </row>
    <row r="23" spans="2:8" s="22" customFormat="1" ht="35.25" customHeight="1" x14ac:dyDescent="0.3">
      <c r="B23" s="126" t="s">
        <v>107</v>
      </c>
      <c r="C23" s="25" t="s">
        <v>76</v>
      </c>
      <c r="D23" s="69"/>
      <c r="E23" s="292"/>
      <c r="F23" s="288"/>
      <c r="G23" s="292"/>
      <c r="H23" s="296" t="str">
        <f t="shared" si="0"/>
        <v xml:space="preserve">  </v>
      </c>
    </row>
    <row r="24" spans="2:8" s="22" customFormat="1" ht="35.25" customHeight="1" x14ac:dyDescent="0.3">
      <c r="B24" s="126" t="s">
        <v>108</v>
      </c>
      <c r="C24" s="25" t="s">
        <v>77</v>
      </c>
      <c r="D24" s="69">
        <v>1763197.7</v>
      </c>
      <c r="E24" s="292">
        <v>2009452</v>
      </c>
      <c r="F24" s="288">
        <v>2009452</v>
      </c>
      <c r="G24" s="292">
        <v>2002411</v>
      </c>
      <c r="H24" s="296">
        <f t="shared" si="0"/>
        <v>0.99649605962222532</v>
      </c>
    </row>
    <row r="25" spans="2:8" s="22" customFormat="1" ht="35.25" customHeight="1" x14ac:dyDescent="0.3">
      <c r="B25" s="126" t="s">
        <v>109</v>
      </c>
      <c r="C25" s="25" t="s">
        <v>78</v>
      </c>
      <c r="D25" s="69">
        <v>3</v>
      </c>
      <c r="E25" s="292">
        <v>3</v>
      </c>
      <c r="F25" s="288">
        <v>3</v>
      </c>
      <c r="G25" s="292">
        <v>3</v>
      </c>
      <c r="H25" s="296">
        <f t="shared" si="0"/>
        <v>1</v>
      </c>
    </row>
    <row r="26" spans="2:8" s="22" customFormat="1" ht="35.25" customHeight="1" x14ac:dyDescent="0.3">
      <c r="B26" s="126" t="s">
        <v>110</v>
      </c>
      <c r="C26" s="25" t="s">
        <v>11</v>
      </c>
      <c r="D26" s="69">
        <v>446721.32</v>
      </c>
      <c r="E26" s="292">
        <v>880000</v>
      </c>
      <c r="F26" s="288">
        <v>880000</v>
      </c>
      <c r="G26" s="292">
        <v>864867</v>
      </c>
      <c r="H26" s="296">
        <f t="shared" si="0"/>
        <v>0.98280340909090913</v>
      </c>
    </row>
    <row r="27" spans="2:8" s="22" customFormat="1" ht="35.25" customHeight="1" x14ac:dyDescent="0.3">
      <c r="B27" s="126" t="s">
        <v>111</v>
      </c>
      <c r="C27" s="25" t="s">
        <v>79</v>
      </c>
      <c r="D27" s="69">
        <v>0</v>
      </c>
      <c r="E27" s="292">
        <v>50000</v>
      </c>
      <c r="F27" s="288">
        <v>50000</v>
      </c>
      <c r="G27" s="292">
        <v>7054</v>
      </c>
      <c r="H27" s="296">
        <f t="shared" si="0"/>
        <v>0.14108000000000001</v>
      </c>
    </row>
    <row r="28" spans="2:8" s="24" customFormat="1" ht="35.25" customHeight="1" x14ac:dyDescent="0.2">
      <c r="B28" s="126" t="s">
        <v>112</v>
      </c>
      <c r="C28" s="128" t="s">
        <v>80</v>
      </c>
      <c r="D28" s="69">
        <v>0</v>
      </c>
      <c r="E28" s="292">
        <v>200000</v>
      </c>
      <c r="F28" s="288">
        <v>200000</v>
      </c>
      <c r="G28" s="292">
        <v>10840</v>
      </c>
      <c r="H28" s="296">
        <f t="shared" si="0"/>
        <v>5.4199999999999998E-2</v>
      </c>
    </row>
    <row r="29" spans="2:8" s="22" customFormat="1" ht="35.25" customHeight="1" x14ac:dyDescent="0.3">
      <c r="B29" s="126" t="s">
        <v>113</v>
      </c>
      <c r="C29" s="25" t="s">
        <v>12</v>
      </c>
      <c r="D29" s="69"/>
      <c r="E29" s="292">
        <v>0</v>
      </c>
      <c r="F29" s="288"/>
      <c r="G29" s="292"/>
      <c r="H29" s="296" t="str">
        <f t="shared" si="0"/>
        <v xml:space="preserve">  </v>
      </c>
    </row>
    <row r="30" spans="2:8" s="22" customFormat="1" ht="35.25" customHeight="1" x14ac:dyDescent="0.3">
      <c r="B30" s="126" t="s">
        <v>114</v>
      </c>
      <c r="C30" s="25" t="s">
        <v>47</v>
      </c>
      <c r="D30" s="69"/>
      <c r="E30" s="292">
        <v>0</v>
      </c>
      <c r="F30" s="288"/>
      <c r="G30" s="292"/>
      <c r="H30" s="296" t="str">
        <f t="shared" si="0"/>
        <v xml:space="preserve">  </v>
      </c>
    </row>
    <row r="31" spans="2:8" s="22" customFormat="1" ht="35.25" customHeight="1" x14ac:dyDescent="0.3">
      <c r="B31" s="126" t="s">
        <v>64</v>
      </c>
      <c r="C31" s="25" t="s">
        <v>13</v>
      </c>
      <c r="D31" s="69">
        <v>0</v>
      </c>
      <c r="E31" s="292">
        <v>200091</v>
      </c>
      <c r="F31" s="288">
        <v>200091</v>
      </c>
      <c r="G31" s="292">
        <v>0</v>
      </c>
      <c r="H31" s="296">
        <f t="shared" si="0"/>
        <v>0</v>
      </c>
    </row>
    <row r="32" spans="2:8" s="22" customFormat="1" ht="35.25" customHeight="1" x14ac:dyDescent="0.3">
      <c r="B32" s="126" t="s">
        <v>115</v>
      </c>
      <c r="C32" s="25" t="s">
        <v>47</v>
      </c>
      <c r="D32" s="69">
        <v>0</v>
      </c>
      <c r="E32" s="292">
        <v>3</v>
      </c>
      <c r="F32" s="288">
        <v>3</v>
      </c>
      <c r="G32" s="292">
        <v>0</v>
      </c>
      <c r="H32" s="296">
        <f t="shared" si="0"/>
        <v>0</v>
      </c>
    </row>
    <row r="33" spans="2:9" s="22" customFormat="1" ht="35.25" customHeight="1" x14ac:dyDescent="0.3">
      <c r="B33" s="126" t="s">
        <v>116</v>
      </c>
      <c r="C33" s="25" t="s">
        <v>14</v>
      </c>
      <c r="D33" s="69"/>
      <c r="E33" s="292"/>
      <c r="F33" s="288"/>
      <c r="G33" s="292"/>
      <c r="H33" s="296" t="str">
        <f t="shared" si="0"/>
        <v xml:space="preserve">  </v>
      </c>
    </row>
    <row r="34" spans="2:9" s="22" customFormat="1" ht="35.25" customHeight="1" x14ac:dyDescent="0.3">
      <c r="B34" s="126" t="s">
        <v>117</v>
      </c>
      <c r="C34" s="25" t="s">
        <v>15</v>
      </c>
      <c r="D34" s="69">
        <v>963421.88</v>
      </c>
      <c r="E34" s="292">
        <v>1000000</v>
      </c>
      <c r="F34" s="288">
        <v>1000000</v>
      </c>
      <c r="G34" s="292">
        <v>809037</v>
      </c>
      <c r="H34" s="296">
        <f t="shared" si="0"/>
        <v>0.80903700000000001</v>
      </c>
    </row>
    <row r="35" spans="2:9" s="22" customFormat="1" ht="35.25" customHeight="1" x14ac:dyDescent="0.3">
      <c r="B35" s="126" t="s">
        <v>118</v>
      </c>
      <c r="C35" s="25" t="s">
        <v>16</v>
      </c>
      <c r="D35" s="69">
        <v>60000</v>
      </c>
      <c r="E35" s="292">
        <v>420000</v>
      </c>
      <c r="F35" s="288">
        <v>420000</v>
      </c>
      <c r="G35" s="292">
        <v>180000</v>
      </c>
      <c r="H35" s="296">
        <f t="shared" si="0"/>
        <v>0.42857142857142855</v>
      </c>
    </row>
    <row r="36" spans="2:9" s="22" customFormat="1" ht="35.25" customHeight="1" x14ac:dyDescent="0.3">
      <c r="B36" s="126" t="s">
        <v>65</v>
      </c>
      <c r="C36" s="25" t="s">
        <v>17</v>
      </c>
      <c r="D36" s="69">
        <v>1914790.72</v>
      </c>
      <c r="E36" s="292">
        <v>2100000</v>
      </c>
      <c r="F36" s="288">
        <v>2100000</v>
      </c>
      <c r="G36" s="292">
        <v>2005818</v>
      </c>
      <c r="H36" s="296">
        <f t="shared" si="0"/>
        <v>0.95515142857142854</v>
      </c>
    </row>
    <row r="37" spans="2:9" s="22" customFormat="1" ht="35.25" customHeight="1" thickBot="1" x14ac:dyDescent="0.35">
      <c r="B37" s="124" t="s">
        <v>269</v>
      </c>
      <c r="C37" s="125" t="s">
        <v>268</v>
      </c>
      <c r="D37" s="285">
        <v>0</v>
      </c>
      <c r="E37" s="294">
        <v>0</v>
      </c>
      <c r="F37" s="289">
        <v>0</v>
      </c>
      <c r="G37" s="294">
        <v>0</v>
      </c>
      <c r="H37" s="297" t="str">
        <f t="shared" si="0"/>
        <v xml:space="preserve">  </v>
      </c>
    </row>
    <row r="38" spans="2:9" s="22" customFormat="1" ht="9.75" customHeight="1" x14ac:dyDescent="0.3">
      <c r="B38" s="23"/>
      <c r="C38" s="91"/>
      <c r="D38" s="26"/>
      <c r="E38" s="91"/>
      <c r="F38" s="23"/>
      <c r="G38" s="23"/>
      <c r="H38" s="23"/>
    </row>
    <row r="39" spans="2:9" s="22" customFormat="1" ht="20.100000000000001" customHeight="1" x14ac:dyDescent="0.3">
      <c r="B39" s="23"/>
      <c r="C39" s="8" t="s">
        <v>576</v>
      </c>
      <c r="D39" s="221"/>
      <c r="E39" s="108"/>
      <c r="F39" s="41"/>
      <c r="G39" s="397"/>
      <c r="H39" s="23"/>
    </row>
    <row r="40" spans="2:9" s="22" customFormat="1" ht="20.100000000000001" customHeight="1" x14ac:dyDescent="0.3">
      <c r="B40" s="23"/>
      <c r="C40" s="108" t="s">
        <v>572</v>
      </c>
      <c r="D40" s="221"/>
      <c r="E40" s="108"/>
      <c r="F40" s="41"/>
      <c r="G40" s="23"/>
      <c r="H40" s="23"/>
    </row>
    <row r="41" spans="2:9" s="22" customFormat="1" ht="20.100000000000001" customHeight="1" x14ac:dyDescent="0.3">
      <c r="B41" s="23"/>
      <c r="C41" s="532" t="s">
        <v>683</v>
      </c>
      <c r="D41" s="532"/>
      <c r="E41" s="532"/>
      <c r="F41" s="532"/>
      <c r="G41" s="23"/>
      <c r="H41" s="23"/>
    </row>
    <row r="42" spans="2:9" x14ac:dyDescent="0.25">
      <c r="B42" s="3"/>
      <c r="C42" s="4"/>
      <c r="D42" s="20"/>
      <c r="E42" s="4"/>
      <c r="F42" s="3"/>
      <c r="G42" s="3"/>
      <c r="H42" s="3"/>
    </row>
    <row r="43" spans="2:9" x14ac:dyDescent="0.25">
      <c r="B43" s="533"/>
      <c r="C43" s="533"/>
      <c r="D43" s="8"/>
      <c r="E43" s="534"/>
      <c r="F43" s="534"/>
      <c r="G43" s="534"/>
      <c r="H43" s="534"/>
      <c r="I43" s="35"/>
    </row>
    <row r="44" spans="2:9" ht="24" customHeight="1" x14ac:dyDescent="0.25">
      <c r="B44" s="8"/>
      <c r="C44" s="8"/>
      <c r="D44" s="35"/>
      <c r="F44" s="8"/>
      <c r="G44" s="8"/>
      <c r="H44" s="8"/>
      <c r="I44" s="8"/>
    </row>
    <row r="45" spans="2:9" x14ac:dyDescent="0.25">
      <c r="B45" s="3"/>
      <c r="C45" s="4"/>
      <c r="D45" s="20"/>
      <c r="E45" s="4"/>
      <c r="F45" s="3"/>
      <c r="G45" s="3"/>
      <c r="H45" s="3"/>
    </row>
    <row r="46" spans="2:9" x14ac:dyDescent="0.25">
      <c r="B46" s="3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C49" s="4"/>
      <c r="D49" s="20"/>
      <c r="E49" s="4"/>
      <c r="F49" s="3"/>
      <c r="G49" s="3"/>
      <c r="H49" s="3"/>
    </row>
    <row r="50" spans="2:8" x14ac:dyDescent="0.25">
      <c r="B50" s="3"/>
      <c r="C50" s="4"/>
      <c r="D50" s="20"/>
      <c r="E50" s="4"/>
      <c r="F50" s="3"/>
      <c r="G50" s="3"/>
      <c r="H50" s="3"/>
    </row>
    <row r="51" spans="2:8" x14ac:dyDescent="0.25">
      <c r="B51" s="3"/>
      <c r="C51" s="4"/>
      <c r="D51" s="20"/>
      <c r="E51" s="4"/>
      <c r="F51" s="3"/>
      <c r="G51" s="3"/>
      <c r="H51" s="3"/>
    </row>
    <row r="52" spans="2:8" x14ac:dyDescent="0.25">
      <c r="B52" s="3"/>
      <c r="C52" s="4"/>
      <c r="D52" s="20"/>
      <c r="E52" s="4"/>
      <c r="F52" s="3"/>
      <c r="G52" s="3"/>
      <c r="H52" s="3"/>
    </row>
    <row r="53" spans="2:8" x14ac:dyDescent="0.25">
      <c r="B53" s="3"/>
      <c r="C53" s="4"/>
      <c r="D53" s="20"/>
      <c r="E53" s="4"/>
      <c r="F53" s="3"/>
      <c r="G53" s="3"/>
      <c r="H53" s="3"/>
    </row>
    <row r="54" spans="2:8" x14ac:dyDescent="0.25">
      <c r="B54" s="3"/>
      <c r="C54" s="4"/>
      <c r="D54" s="20"/>
      <c r="E54" s="4"/>
      <c r="F54" s="3"/>
      <c r="G54" s="3"/>
      <c r="H54" s="3"/>
    </row>
    <row r="55" spans="2:8" x14ac:dyDescent="0.25">
      <c r="B55" s="3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C58" s="4"/>
      <c r="D58" s="20"/>
      <c r="E58" s="4"/>
      <c r="F58" s="3"/>
      <c r="G58" s="3"/>
      <c r="H58" s="3"/>
    </row>
    <row r="59" spans="2:8" x14ac:dyDescent="0.25">
      <c r="B59" s="3"/>
      <c r="C59" s="4"/>
      <c r="D59" s="20"/>
      <c r="E59" s="4"/>
      <c r="F59" s="3"/>
      <c r="G59" s="3"/>
      <c r="H59" s="3"/>
    </row>
    <row r="60" spans="2:8" x14ac:dyDescent="0.25">
      <c r="B60" s="3"/>
      <c r="C60" s="4"/>
      <c r="D60" s="20"/>
      <c r="E60" s="4"/>
      <c r="F60" s="3"/>
      <c r="G60" s="3"/>
      <c r="H60" s="3"/>
    </row>
    <row r="61" spans="2:8" x14ac:dyDescent="0.25">
      <c r="B61" s="3"/>
      <c r="C61" s="4"/>
      <c r="D61" s="20"/>
      <c r="E61" s="4"/>
      <c r="F61" s="3"/>
      <c r="G61" s="3"/>
      <c r="H61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.25" right="0.25" top="0.75" bottom="0.75" header="0.3" footer="0.3"/>
  <pageSetup paperSize="9" scale="51" fitToHeight="0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X31"/>
  <sheetViews>
    <sheetView showGridLines="0" topLeftCell="A3" zoomScale="75" zoomScaleNormal="75" zoomScaleSheetLayoutView="86" workbookViewId="0">
      <selection sqref="A1:L27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52" t="s">
        <v>208</v>
      </c>
    </row>
    <row r="4" spans="2:24" ht="18.75" x14ac:dyDescent="0.3">
      <c r="B4" s="556" t="s">
        <v>38</v>
      </c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16"/>
      <c r="N4" s="16"/>
      <c r="O4" s="16"/>
    </row>
    <row r="5" spans="2:24" ht="16.5" customHeight="1" thickBot="1" x14ac:dyDescent="0.35"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1"/>
    </row>
    <row r="6" spans="2:24" ht="25.5" customHeight="1" x14ac:dyDescent="0.25">
      <c r="B6" s="558" t="s">
        <v>4</v>
      </c>
      <c r="C6" s="558" t="s">
        <v>125</v>
      </c>
      <c r="D6" s="560" t="s">
        <v>265</v>
      </c>
      <c r="E6" s="561"/>
      <c r="F6" s="562"/>
      <c r="G6" s="560" t="s">
        <v>266</v>
      </c>
      <c r="H6" s="561"/>
      <c r="I6" s="562"/>
      <c r="J6" s="561" t="s">
        <v>212</v>
      </c>
      <c r="K6" s="561"/>
      <c r="L6" s="562"/>
      <c r="M6" s="17"/>
      <c r="N6" s="17"/>
      <c r="O6" s="535"/>
      <c r="P6" s="536"/>
      <c r="Q6" s="535"/>
      <c r="R6" s="536"/>
      <c r="S6" s="535"/>
      <c r="T6" s="536"/>
      <c r="U6" s="535"/>
      <c r="V6" s="536"/>
      <c r="W6" s="536"/>
      <c r="X6" s="536"/>
    </row>
    <row r="7" spans="2:24" ht="36.75" customHeight="1" thickBot="1" x14ac:dyDescent="0.3">
      <c r="B7" s="559"/>
      <c r="C7" s="559"/>
      <c r="D7" s="563"/>
      <c r="E7" s="564"/>
      <c r="F7" s="565"/>
      <c r="G7" s="563"/>
      <c r="H7" s="564"/>
      <c r="I7" s="565"/>
      <c r="J7" s="564"/>
      <c r="K7" s="564"/>
      <c r="L7" s="565"/>
      <c r="M7" s="437"/>
      <c r="N7" s="17"/>
      <c r="O7" s="535"/>
      <c r="P7" s="535"/>
      <c r="Q7" s="535"/>
      <c r="R7" s="535"/>
      <c r="S7" s="535"/>
      <c r="T7" s="536"/>
      <c r="U7" s="535"/>
      <c r="V7" s="536"/>
      <c r="W7" s="536"/>
      <c r="X7" s="536"/>
    </row>
    <row r="8" spans="2:24" s="22" customFormat="1" ht="36.75" customHeight="1" x14ac:dyDescent="0.3">
      <c r="B8" s="438"/>
      <c r="C8" s="439" t="s">
        <v>879</v>
      </c>
      <c r="D8" s="566">
        <v>34</v>
      </c>
      <c r="E8" s="567"/>
      <c r="F8" s="568"/>
      <c r="G8" s="566">
        <v>3</v>
      </c>
      <c r="H8" s="567"/>
      <c r="I8" s="568"/>
      <c r="J8" s="566">
        <v>2</v>
      </c>
      <c r="K8" s="567"/>
      <c r="L8" s="568"/>
      <c r="M8" s="27"/>
      <c r="N8" s="27"/>
      <c r="O8" s="28"/>
      <c r="P8" s="28"/>
      <c r="Q8" s="28"/>
      <c r="R8" s="28"/>
      <c r="S8" s="28"/>
      <c r="T8" s="23"/>
      <c r="U8" s="28"/>
      <c r="V8" s="23"/>
      <c r="W8" s="23"/>
      <c r="X8" s="23"/>
    </row>
    <row r="9" spans="2:24" s="22" customFormat="1" ht="24.95" customHeight="1" x14ac:dyDescent="0.3">
      <c r="B9" s="440"/>
      <c r="C9" s="441" t="s">
        <v>18</v>
      </c>
      <c r="D9" s="557"/>
      <c r="E9" s="554"/>
      <c r="F9" s="555"/>
      <c r="G9" s="553"/>
      <c r="H9" s="554"/>
      <c r="I9" s="555"/>
      <c r="J9" s="553"/>
      <c r="K9" s="554"/>
      <c r="L9" s="555"/>
    </row>
    <row r="10" spans="2:24" s="22" customFormat="1" ht="24.95" customHeight="1" x14ac:dyDescent="0.3">
      <c r="B10" s="440" t="s">
        <v>53</v>
      </c>
      <c r="C10" s="446" t="s">
        <v>882</v>
      </c>
      <c r="D10" s="557"/>
      <c r="E10" s="554"/>
      <c r="F10" s="555"/>
      <c r="G10" s="553">
        <v>1</v>
      </c>
      <c r="H10" s="554"/>
      <c r="I10" s="555"/>
      <c r="J10" s="553"/>
      <c r="K10" s="554"/>
      <c r="L10" s="555"/>
    </row>
    <row r="11" spans="2:24" s="22" customFormat="1" ht="24.95" customHeight="1" x14ac:dyDescent="0.3">
      <c r="B11" s="440" t="s">
        <v>54</v>
      </c>
      <c r="C11" s="446"/>
      <c r="D11" s="557"/>
      <c r="E11" s="554"/>
      <c r="F11" s="555"/>
      <c r="G11" s="553"/>
      <c r="H11" s="554"/>
      <c r="I11" s="555"/>
      <c r="J11" s="553"/>
      <c r="K11" s="554"/>
      <c r="L11" s="555"/>
    </row>
    <row r="12" spans="2:24" s="22" customFormat="1" ht="24.95" customHeight="1" x14ac:dyDescent="0.3">
      <c r="B12" s="440" t="s">
        <v>55</v>
      </c>
      <c r="C12" s="446"/>
      <c r="D12" s="557"/>
      <c r="E12" s="554"/>
      <c r="F12" s="555"/>
      <c r="G12" s="553"/>
      <c r="H12" s="554"/>
      <c r="I12" s="555"/>
      <c r="J12" s="553"/>
      <c r="K12" s="554"/>
      <c r="L12" s="555"/>
    </row>
    <row r="13" spans="2:24" s="22" customFormat="1" ht="24.95" customHeight="1" x14ac:dyDescent="0.3">
      <c r="B13" s="440" t="s">
        <v>56</v>
      </c>
      <c r="C13" s="446"/>
      <c r="D13" s="442"/>
      <c r="E13" s="443"/>
      <c r="F13" s="444"/>
      <c r="G13" s="445"/>
      <c r="H13" s="443"/>
      <c r="I13" s="444"/>
      <c r="J13" s="445"/>
      <c r="K13" s="443"/>
      <c r="L13" s="444"/>
    </row>
    <row r="14" spans="2:24" s="22" customFormat="1" ht="24.95" customHeight="1" x14ac:dyDescent="0.3">
      <c r="B14" s="440" t="s">
        <v>267</v>
      </c>
      <c r="C14" s="446"/>
      <c r="D14" s="557"/>
      <c r="E14" s="554"/>
      <c r="F14" s="555"/>
      <c r="G14" s="553"/>
      <c r="H14" s="554"/>
      <c r="I14" s="555"/>
      <c r="J14" s="553"/>
      <c r="K14" s="554"/>
      <c r="L14" s="555"/>
    </row>
    <row r="15" spans="2:24" s="22" customFormat="1" ht="4.5" customHeight="1" x14ac:dyDescent="0.3">
      <c r="B15" s="447"/>
      <c r="C15" s="446"/>
      <c r="D15" s="448"/>
      <c r="E15" s="449"/>
      <c r="F15" s="450"/>
      <c r="G15" s="448"/>
      <c r="H15" s="449"/>
      <c r="I15" s="450"/>
      <c r="J15" s="451"/>
      <c r="K15" s="449"/>
      <c r="L15" s="450"/>
    </row>
    <row r="16" spans="2:24" s="22" customFormat="1" ht="24.95" customHeight="1" x14ac:dyDescent="0.3">
      <c r="B16" s="440"/>
      <c r="C16" s="441" t="s">
        <v>19</v>
      </c>
      <c r="D16" s="557"/>
      <c r="E16" s="554"/>
      <c r="F16" s="555"/>
      <c r="G16" s="553"/>
      <c r="H16" s="554"/>
      <c r="I16" s="555"/>
      <c r="J16" s="553"/>
      <c r="K16" s="554"/>
      <c r="L16" s="555"/>
    </row>
    <row r="17" spans="2:14" s="22" customFormat="1" ht="24.95" customHeight="1" x14ac:dyDescent="0.3">
      <c r="B17" s="440" t="s">
        <v>53</v>
      </c>
      <c r="C17" s="452" t="s">
        <v>881</v>
      </c>
      <c r="D17" s="557">
        <v>1</v>
      </c>
      <c r="E17" s="554"/>
      <c r="F17" s="555"/>
      <c r="G17" s="553"/>
      <c r="H17" s="554"/>
      <c r="I17" s="555"/>
      <c r="J17" s="553"/>
      <c r="K17" s="554"/>
      <c r="L17" s="555"/>
    </row>
    <row r="18" spans="2:14" s="22" customFormat="1" ht="24.95" customHeight="1" x14ac:dyDescent="0.3">
      <c r="B18" s="440" t="s">
        <v>54</v>
      </c>
      <c r="C18" s="452"/>
      <c r="D18" s="557"/>
      <c r="E18" s="554"/>
      <c r="F18" s="555"/>
      <c r="G18" s="553"/>
      <c r="H18" s="554"/>
      <c r="I18" s="555"/>
      <c r="J18" s="553"/>
      <c r="K18" s="554"/>
      <c r="L18" s="555"/>
    </row>
    <row r="19" spans="2:14" s="22" customFormat="1" ht="24.95" customHeight="1" x14ac:dyDescent="0.3">
      <c r="B19" s="453" t="s">
        <v>55</v>
      </c>
      <c r="C19" s="454"/>
      <c r="D19" s="442"/>
      <c r="E19" s="443"/>
      <c r="F19" s="444"/>
      <c r="G19" s="445"/>
      <c r="H19" s="443"/>
      <c r="I19" s="444"/>
      <c r="J19" s="445"/>
      <c r="K19" s="443"/>
      <c r="L19" s="444"/>
    </row>
    <row r="20" spans="2:14" s="22" customFormat="1" ht="24.95" customHeight="1" x14ac:dyDescent="0.3">
      <c r="B20" s="453" t="s">
        <v>56</v>
      </c>
      <c r="C20" s="454"/>
      <c r="D20" s="557"/>
      <c r="E20" s="554"/>
      <c r="F20" s="555"/>
      <c r="G20" s="553"/>
      <c r="H20" s="554"/>
      <c r="I20" s="555"/>
      <c r="J20" s="553"/>
      <c r="K20" s="554"/>
      <c r="L20" s="555"/>
    </row>
    <row r="21" spans="2:14" s="22" customFormat="1" ht="24.95" customHeight="1" thickBot="1" x14ac:dyDescent="0.35">
      <c r="B21" s="440" t="s">
        <v>267</v>
      </c>
      <c r="C21" s="446"/>
      <c r="D21" s="550"/>
      <c r="E21" s="551"/>
      <c r="F21" s="552"/>
      <c r="G21" s="553"/>
      <c r="H21" s="554"/>
      <c r="I21" s="555"/>
      <c r="J21" s="553"/>
      <c r="K21" s="554"/>
      <c r="L21" s="555"/>
    </row>
    <row r="22" spans="2:14" s="16" customFormat="1" ht="36.75" customHeight="1" thickBot="1" x14ac:dyDescent="0.35">
      <c r="B22" s="570"/>
      <c r="C22" s="572" t="s">
        <v>880</v>
      </c>
      <c r="D22" s="455" t="s">
        <v>240</v>
      </c>
      <c r="E22" s="456" t="s">
        <v>238</v>
      </c>
      <c r="F22" s="457" t="s">
        <v>239</v>
      </c>
      <c r="G22" s="458" t="s">
        <v>240</v>
      </c>
      <c r="H22" s="456" t="s">
        <v>238</v>
      </c>
      <c r="I22" s="459" t="s">
        <v>239</v>
      </c>
      <c r="J22" s="455" t="s">
        <v>240</v>
      </c>
      <c r="K22" s="456" t="s">
        <v>238</v>
      </c>
      <c r="L22" s="459" t="s">
        <v>239</v>
      </c>
    </row>
    <row r="23" spans="2:14" s="16" customFormat="1" ht="36.75" customHeight="1" thickBot="1" x14ac:dyDescent="0.35">
      <c r="B23" s="571"/>
      <c r="C23" s="573"/>
      <c r="D23" s="460">
        <v>35</v>
      </c>
      <c r="E23" s="461">
        <v>11</v>
      </c>
      <c r="F23" s="461">
        <v>24</v>
      </c>
      <c r="G23" s="462">
        <v>2</v>
      </c>
      <c r="H23" s="461">
        <v>1</v>
      </c>
      <c r="I23" s="463">
        <v>1</v>
      </c>
      <c r="J23" s="460">
        <v>2</v>
      </c>
      <c r="K23" s="461">
        <v>1</v>
      </c>
      <c r="L23" s="463">
        <v>1</v>
      </c>
    </row>
    <row r="24" spans="2:14" s="22" customFormat="1" ht="18.75" x14ac:dyDescent="0.3">
      <c r="B24" s="29"/>
      <c r="C24" s="30"/>
    </row>
    <row r="25" spans="2:14" s="22" customFormat="1" ht="18.75" x14ac:dyDescent="0.3"/>
    <row r="26" spans="2:14" s="22" customFormat="1" ht="18.75" x14ac:dyDescent="0.3">
      <c r="C26" s="22" t="s">
        <v>213</v>
      </c>
    </row>
    <row r="27" spans="2:14" s="22" customFormat="1" ht="18.75" x14ac:dyDescent="0.3">
      <c r="C27" s="22" t="s">
        <v>575</v>
      </c>
    </row>
    <row r="28" spans="2:14" s="22" customFormat="1" ht="18.75" x14ac:dyDescent="0.3"/>
    <row r="29" spans="2:14" s="22" customFormat="1" ht="18.75" customHeight="1" x14ac:dyDescent="0.3"/>
    <row r="30" spans="2:14" s="22" customFormat="1" ht="18.75" x14ac:dyDescent="0.3">
      <c r="M30" s="569"/>
      <c r="N30" s="569"/>
    </row>
    <row r="31" spans="2:14" ht="18.75" x14ac:dyDescent="0.3">
      <c r="D31" s="137"/>
      <c r="E31" s="137"/>
      <c r="F31" s="137"/>
      <c r="G31" s="137"/>
      <c r="H31" s="137"/>
      <c r="I31" s="137"/>
      <c r="J31" s="137"/>
      <c r="K31" s="137"/>
      <c r="L31" s="137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25" right="0.25" top="0.75" bottom="0.75" header="0.3" footer="0.3"/>
  <pageSetup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J31"/>
  <sheetViews>
    <sheetView showGridLines="0" zoomScaleNormal="100" zoomScaleSheetLayoutView="86" workbookViewId="0">
      <selection sqref="A1:K22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51"/>
      <c r="I1" s="574" t="s">
        <v>207</v>
      </c>
      <c r="J1" s="574"/>
    </row>
    <row r="2" spans="2:10" ht="15.75" x14ac:dyDescent="0.25">
      <c r="G2" s="151"/>
    </row>
    <row r="4" spans="2:10" ht="18.75" x14ac:dyDescent="0.3">
      <c r="B4" s="577" t="s">
        <v>833</v>
      </c>
      <c r="C4" s="577"/>
      <c r="D4" s="577"/>
      <c r="E4" s="577"/>
      <c r="F4" s="577"/>
      <c r="G4" s="577"/>
    </row>
    <row r="5" spans="2:10" ht="13.5" thickBot="1" x14ac:dyDescent="0.25">
      <c r="B5" s="93"/>
      <c r="C5" s="94"/>
      <c r="D5" s="94"/>
      <c r="E5" s="94"/>
      <c r="F5" s="94"/>
      <c r="G5" s="92" t="s">
        <v>3</v>
      </c>
    </row>
    <row r="6" spans="2:10" ht="22.5" customHeight="1" thickBot="1" x14ac:dyDescent="0.25">
      <c r="B6" s="578"/>
      <c r="C6" s="579"/>
      <c r="D6" s="582" t="s">
        <v>0</v>
      </c>
      <c r="E6" s="583"/>
      <c r="F6" s="582" t="s">
        <v>46</v>
      </c>
      <c r="G6" s="583"/>
    </row>
    <row r="7" spans="2:10" ht="22.5" customHeight="1" thickBot="1" x14ac:dyDescent="0.25">
      <c r="B7" s="580"/>
      <c r="C7" s="581"/>
      <c r="D7" s="223" t="s">
        <v>219</v>
      </c>
      <c r="E7" s="224" t="s">
        <v>220</v>
      </c>
      <c r="F7" s="223" t="s">
        <v>219</v>
      </c>
      <c r="G7" s="224" t="s">
        <v>220</v>
      </c>
    </row>
    <row r="8" spans="2:10" ht="30" customHeight="1" x14ac:dyDescent="0.2">
      <c r="B8" s="584" t="s">
        <v>221</v>
      </c>
      <c r="C8" s="95" t="s">
        <v>259</v>
      </c>
      <c r="D8" s="145">
        <v>85642</v>
      </c>
      <c r="E8" s="146">
        <v>61965</v>
      </c>
      <c r="F8" s="392">
        <v>81886</v>
      </c>
      <c r="G8" s="393">
        <v>59332</v>
      </c>
    </row>
    <row r="9" spans="2:10" ht="30" customHeight="1" x14ac:dyDescent="0.2">
      <c r="B9" s="584"/>
      <c r="C9" s="144" t="s">
        <v>260</v>
      </c>
      <c r="D9" s="147">
        <v>234023</v>
      </c>
      <c r="E9" s="148">
        <v>165980</v>
      </c>
      <c r="F9" s="394">
        <v>267055</v>
      </c>
      <c r="G9" s="395">
        <v>189377</v>
      </c>
    </row>
    <row r="10" spans="2:10" ht="30" customHeight="1" thickBot="1" x14ac:dyDescent="0.25">
      <c r="B10" s="585"/>
      <c r="C10" s="96" t="s">
        <v>261</v>
      </c>
      <c r="D10" s="373">
        <v>116945</v>
      </c>
      <c r="E10" s="374">
        <v>83126</v>
      </c>
      <c r="F10" s="373">
        <v>111362</v>
      </c>
      <c r="G10" s="374">
        <v>79841</v>
      </c>
    </row>
    <row r="11" spans="2:10" ht="30" customHeight="1" x14ac:dyDescent="0.2">
      <c r="B11" s="575" t="s">
        <v>222</v>
      </c>
      <c r="C11" s="95" t="s">
        <v>259</v>
      </c>
      <c r="D11" s="145"/>
      <c r="E11" s="146"/>
      <c r="F11" s="145"/>
      <c r="G11" s="146"/>
    </row>
    <row r="12" spans="2:10" ht="30" customHeight="1" x14ac:dyDescent="0.2">
      <c r="B12" s="575"/>
      <c r="C12" s="144" t="s">
        <v>260</v>
      </c>
      <c r="D12" s="147"/>
      <c r="E12" s="148"/>
      <c r="F12" s="147"/>
      <c r="G12" s="148"/>
    </row>
    <row r="13" spans="2:10" ht="30" customHeight="1" thickBot="1" x14ac:dyDescent="0.25">
      <c r="B13" s="576"/>
      <c r="C13" s="96" t="s">
        <v>261</v>
      </c>
      <c r="D13" s="149"/>
      <c r="E13" s="150"/>
      <c r="F13" s="149"/>
      <c r="G13" s="150"/>
    </row>
    <row r="14" spans="2:10" ht="13.5" customHeight="1" x14ac:dyDescent="0.2"/>
    <row r="15" spans="2:10" x14ac:dyDescent="0.2">
      <c r="B15" s="164" t="s">
        <v>577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25" right="0.25" top="0.75" bottom="0.75" header="0.3" footer="0.3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37"/>
  <sheetViews>
    <sheetView showGridLines="0" topLeftCell="A7" zoomScale="85" zoomScaleNormal="85" workbookViewId="0">
      <selection sqref="A1:I34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1" x14ac:dyDescent="0.25">
      <c r="B1" s="5"/>
      <c r="C1" s="5"/>
      <c r="D1" s="5"/>
      <c r="E1" s="5"/>
      <c r="F1" s="5"/>
      <c r="G1" s="5"/>
      <c r="H1" s="5"/>
      <c r="I1" s="6" t="s">
        <v>206</v>
      </c>
    </row>
    <row r="2" spans="2:11" x14ac:dyDescent="0.25">
      <c r="B2" s="5"/>
      <c r="C2" s="5"/>
      <c r="D2" s="5"/>
      <c r="E2" s="5"/>
      <c r="F2" s="5"/>
      <c r="G2" s="5"/>
      <c r="H2" s="5"/>
      <c r="I2" s="6"/>
    </row>
    <row r="3" spans="2:11" ht="20.25" customHeight="1" x14ac:dyDescent="0.3">
      <c r="B3" s="586" t="s">
        <v>686</v>
      </c>
      <c r="C3" s="586"/>
      <c r="D3" s="586"/>
      <c r="E3" s="586"/>
      <c r="F3" s="586"/>
      <c r="G3" s="586"/>
      <c r="H3" s="586"/>
      <c r="I3" s="586"/>
      <c r="J3" s="323"/>
      <c r="K3" s="5"/>
    </row>
    <row r="4" spans="2:11" ht="16.5" thickBot="1" x14ac:dyDescent="0.3">
      <c r="B4" s="97"/>
      <c r="C4" s="97"/>
      <c r="D4" s="97"/>
      <c r="E4" s="97"/>
      <c r="F4" s="97"/>
      <c r="G4" s="97"/>
      <c r="I4" s="98" t="s">
        <v>3</v>
      </c>
    </row>
    <row r="5" spans="2:11" s="31" customFormat="1" ht="44.25" customHeight="1" thickBot="1" x14ac:dyDescent="0.35">
      <c r="B5" s="590" t="s">
        <v>718</v>
      </c>
      <c r="C5" s="591"/>
      <c r="D5" s="591"/>
      <c r="E5" s="591"/>
      <c r="F5" s="591"/>
      <c r="G5" s="591"/>
      <c r="H5" s="592"/>
      <c r="I5" s="588" t="s">
        <v>227</v>
      </c>
    </row>
    <row r="6" spans="2:11" s="31" customFormat="1" ht="47.25" customHeight="1" thickBot="1" x14ac:dyDescent="0.35">
      <c r="B6" s="167" t="s">
        <v>685</v>
      </c>
      <c r="C6" s="225" t="s">
        <v>224</v>
      </c>
      <c r="D6" s="225" t="s">
        <v>264</v>
      </c>
      <c r="E6" s="225" t="s">
        <v>214</v>
      </c>
      <c r="F6" s="226" t="s">
        <v>215</v>
      </c>
      <c r="G6" s="225" t="s">
        <v>216</v>
      </c>
      <c r="H6" s="225" t="s">
        <v>217</v>
      </c>
      <c r="I6" s="589"/>
    </row>
    <row r="7" spans="2:11" s="31" customFormat="1" ht="20.100000000000001" customHeight="1" x14ac:dyDescent="0.3">
      <c r="B7" s="99" t="s">
        <v>195</v>
      </c>
      <c r="C7" s="99"/>
      <c r="D7" s="99"/>
      <c r="E7" s="100"/>
      <c r="F7" s="100"/>
      <c r="G7" s="100"/>
      <c r="H7" s="100"/>
      <c r="I7" s="106"/>
    </row>
    <row r="8" spans="2:11" s="31" customFormat="1" ht="20.100000000000001" customHeight="1" x14ac:dyDescent="0.3">
      <c r="B8" s="99" t="s">
        <v>195</v>
      </c>
      <c r="C8" s="99"/>
      <c r="D8" s="99"/>
      <c r="E8" s="100"/>
      <c r="F8" s="100"/>
      <c r="G8" s="100"/>
      <c r="H8" s="100"/>
      <c r="I8" s="106"/>
    </row>
    <row r="9" spans="2:11" s="31" customFormat="1" ht="20.100000000000001" customHeight="1" x14ac:dyDescent="0.3">
      <c r="B9" s="99" t="s">
        <v>195</v>
      </c>
      <c r="C9" s="99"/>
      <c r="D9" s="99"/>
      <c r="E9" s="100"/>
      <c r="F9" s="100"/>
      <c r="G9" s="100"/>
      <c r="H9" s="100"/>
      <c r="I9" s="106"/>
    </row>
    <row r="10" spans="2:11" s="31" customFormat="1" ht="20.100000000000001" customHeight="1" x14ac:dyDescent="0.3">
      <c r="B10" s="101" t="s">
        <v>195</v>
      </c>
      <c r="C10" s="102"/>
      <c r="D10" s="102"/>
      <c r="E10" s="100"/>
      <c r="F10" s="100"/>
      <c r="G10" s="100"/>
      <c r="H10" s="100"/>
      <c r="I10" s="106"/>
    </row>
    <row r="11" spans="2:11" s="31" customFormat="1" ht="20.100000000000001" customHeight="1" x14ac:dyDescent="0.3">
      <c r="B11" s="101" t="s">
        <v>195</v>
      </c>
      <c r="C11" s="102"/>
      <c r="D11" s="102"/>
      <c r="E11" s="100"/>
      <c r="F11" s="100"/>
      <c r="G11" s="100"/>
      <c r="H11" s="100"/>
      <c r="I11" s="106"/>
    </row>
    <row r="12" spans="2:11" s="31" customFormat="1" ht="20.100000000000001" customHeight="1" thickBot="1" x14ac:dyDescent="0.35">
      <c r="B12" s="103" t="s">
        <v>195</v>
      </c>
      <c r="C12" s="103"/>
      <c r="D12" s="103"/>
      <c r="E12" s="104"/>
      <c r="F12" s="104"/>
      <c r="G12" s="104"/>
      <c r="H12" s="104"/>
      <c r="I12" s="107"/>
    </row>
    <row r="13" spans="2:11" s="31" customFormat="1" ht="30" customHeight="1" thickBot="1" x14ac:dyDescent="0.35">
      <c r="B13" s="599" t="s">
        <v>263</v>
      </c>
      <c r="C13" s="600"/>
      <c r="D13" s="601"/>
      <c r="E13" s="227"/>
      <c r="F13" s="227"/>
      <c r="G13" s="227"/>
      <c r="H13" s="227"/>
      <c r="I13" s="227"/>
    </row>
    <row r="14" spans="2:11" x14ac:dyDescent="0.25">
      <c r="I14" s="50"/>
    </row>
    <row r="15" spans="2:11" x14ac:dyDescent="0.25">
      <c r="B15" s="593" t="s">
        <v>687</v>
      </c>
      <c r="C15" s="593"/>
      <c r="D15" s="593"/>
      <c r="E15" s="593"/>
      <c r="F15" s="593"/>
      <c r="G15" s="593"/>
      <c r="H15" s="593"/>
      <c r="I15" s="90"/>
    </row>
    <row r="19" spans="2:12" x14ac:dyDescent="0.25">
      <c r="I19" s="89"/>
      <c r="J19" s="89"/>
      <c r="K19" s="89"/>
    </row>
    <row r="20" spans="2:12" ht="16.5" thickBot="1" x14ac:dyDescent="0.3">
      <c r="B20" s="105"/>
      <c r="C20" s="105"/>
      <c r="D20" s="105"/>
      <c r="E20" s="105"/>
      <c r="F20" s="105"/>
      <c r="G20" s="105"/>
      <c r="H20" s="105"/>
      <c r="I20" s="98" t="s">
        <v>3</v>
      </c>
    </row>
    <row r="21" spans="2:12" s="31" customFormat="1" ht="36" customHeight="1" thickBot="1" x14ac:dyDescent="0.35">
      <c r="B21" s="594" t="s">
        <v>854</v>
      </c>
      <c r="C21" s="595"/>
      <c r="D21" s="595"/>
      <c r="E21" s="595"/>
      <c r="F21" s="595"/>
      <c r="G21" s="595"/>
      <c r="H21" s="595"/>
      <c r="I21" s="596"/>
      <c r="L21" s="32"/>
    </row>
    <row r="22" spans="2:12" s="31" customFormat="1" ht="49.5" customHeight="1" x14ac:dyDescent="0.3">
      <c r="B22" s="597" t="s">
        <v>223</v>
      </c>
      <c r="C22" s="588" t="s">
        <v>224</v>
      </c>
      <c r="D22" s="588" t="s">
        <v>262</v>
      </c>
      <c r="E22" s="228" t="s">
        <v>45</v>
      </c>
      <c r="F22" s="228" t="s">
        <v>197</v>
      </c>
      <c r="G22" s="228" t="s">
        <v>225</v>
      </c>
      <c r="H22" s="228" t="s">
        <v>198</v>
      </c>
      <c r="I22" s="229" t="s">
        <v>227</v>
      </c>
    </row>
    <row r="23" spans="2:12" s="31" customFormat="1" ht="19.5" thickBot="1" x14ac:dyDescent="0.35">
      <c r="B23" s="598"/>
      <c r="C23" s="589"/>
      <c r="D23" s="589"/>
      <c r="E23" s="230">
        <v>1</v>
      </c>
      <c r="F23" s="230">
        <v>2</v>
      </c>
      <c r="G23" s="230">
        <v>3</v>
      </c>
      <c r="H23" s="230" t="s">
        <v>199</v>
      </c>
      <c r="I23" s="231">
        <v>5</v>
      </c>
    </row>
    <row r="24" spans="2:12" s="31" customFormat="1" ht="20.100000000000001" customHeight="1" x14ac:dyDescent="0.3">
      <c r="B24" s="99" t="s">
        <v>195</v>
      </c>
      <c r="C24" s="99"/>
      <c r="D24" s="99"/>
      <c r="E24" s="100"/>
      <c r="F24" s="100"/>
      <c r="G24" s="100"/>
      <c r="H24" s="100"/>
      <c r="I24" s="106"/>
    </row>
    <row r="25" spans="2:12" s="31" customFormat="1" ht="20.100000000000001" customHeight="1" x14ac:dyDescent="0.3">
      <c r="B25" s="99" t="s">
        <v>195</v>
      </c>
      <c r="C25" s="99"/>
      <c r="D25" s="99"/>
      <c r="E25" s="100"/>
      <c r="F25" s="100"/>
      <c r="G25" s="100"/>
      <c r="H25" s="100"/>
      <c r="I25" s="106"/>
    </row>
    <row r="26" spans="2:12" s="31" customFormat="1" ht="20.100000000000001" customHeight="1" x14ac:dyDescent="0.3">
      <c r="B26" s="99" t="s">
        <v>195</v>
      </c>
      <c r="C26" s="99"/>
      <c r="D26" s="99"/>
      <c r="E26" s="100"/>
      <c r="F26" s="100"/>
      <c r="G26" s="100"/>
      <c r="H26" s="100"/>
      <c r="I26" s="106"/>
    </row>
    <row r="27" spans="2:12" s="31" customFormat="1" ht="20.100000000000001" customHeight="1" x14ac:dyDescent="0.3">
      <c r="B27" s="101" t="s">
        <v>195</v>
      </c>
      <c r="C27" s="102"/>
      <c r="D27" s="102"/>
      <c r="E27" s="100"/>
      <c r="F27" s="100"/>
      <c r="G27" s="100"/>
      <c r="H27" s="100"/>
      <c r="I27" s="106"/>
    </row>
    <row r="28" spans="2:12" s="31" customFormat="1" ht="20.100000000000001" customHeight="1" x14ac:dyDescent="0.3">
      <c r="B28" s="101" t="s">
        <v>195</v>
      </c>
      <c r="C28" s="102"/>
      <c r="D28" s="102"/>
      <c r="E28" s="100"/>
      <c r="F28" s="100"/>
      <c r="G28" s="100"/>
      <c r="H28" s="100"/>
      <c r="I28" s="106"/>
    </row>
    <row r="29" spans="2:12" s="31" customFormat="1" ht="20.100000000000001" customHeight="1" thickBot="1" x14ac:dyDescent="0.35">
      <c r="B29" s="103" t="s">
        <v>195</v>
      </c>
      <c r="C29" s="103"/>
      <c r="D29" s="103"/>
      <c r="E29" s="104"/>
      <c r="F29" s="104"/>
      <c r="G29" s="104"/>
      <c r="H29" s="104"/>
      <c r="I29" s="107"/>
    </row>
    <row r="30" spans="2:12" s="31" customFormat="1" ht="30" customHeight="1" thickBot="1" x14ac:dyDescent="0.35">
      <c r="B30" s="599" t="s">
        <v>263</v>
      </c>
      <c r="C30" s="600"/>
      <c r="D30" s="601"/>
      <c r="E30" s="227"/>
      <c r="F30" s="227"/>
      <c r="G30" s="227"/>
      <c r="H30" s="227"/>
      <c r="I30" s="227"/>
    </row>
    <row r="31" spans="2:12" s="31" customFormat="1" ht="18.75" x14ac:dyDescent="0.3">
      <c r="B31" s="108"/>
      <c r="C31" s="108"/>
      <c r="D31" s="108"/>
      <c r="E31" s="109"/>
      <c r="F31" s="109"/>
      <c r="G31" s="109"/>
      <c r="H31" s="109"/>
      <c r="I31" s="37"/>
    </row>
    <row r="32" spans="2:12" s="31" customFormat="1" ht="18.75" x14ac:dyDescent="0.3">
      <c r="B32" s="108"/>
      <c r="C32" s="108"/>
      <c r="D32" s="108"/>
      <c r="E32" s="109"/>
      <c r="F32" s="109"/>
      <c r="G32" s="109"/>
      <c r="H32" s="109"/>
      <c r="I32" s="37"/>
    </row>
    <row r="33" spans="2:9" s="31" customFormat="1" ht="18" customHeight="1" x14ac:dyDescent="0.3">
      <c r="B33" s="587" t="s">
        <v>688</v>
      </c>
      <c r="C33" s="587"/>
      <c r="D33" s="587"/>
      <c r="E33" s="587"/>
      <c r="F33" s="587"/>
      <c r="G33" s="587"/>
      <c r="H33" s="587"/>
      <c r="I33" s="37"/>
    </row>
    <row r="34" spans="2:9" s="31" customFormat="1" ht="18.75" x14ac:dyDescent="0.3">
      <c r="B34" s="587" t="s">
        <v>577</v>
      </c>
      <c r="C34" s="587"/>
      <c r="D34" s="587"/>
      <c r="E34" s="587"/>
      <c r="F34" s="587"/>
      <c r="G34" s="587"/>
      <c r="H34" s="587"/>
      <c r="I34" s="37"/>
    </row>
    <row r="35" spans="2:9" s="31" customFormat="1" ht="18.75" x14ac:dyDescent="0.3">
      <c r="B35" s="108"/>
      <c r="C35" s="108"/>
      <c r="D35" s="108"/>
      <c r="E35" s="109"/>
      <c r="F35" s="109"/>
      <c r="G35" s="109"/>
      <c r="H35" s="109"/>
      <c r="I35" s="37"/>
    </row>
    <row r="36" spans="2:9" s="31" customFormat="1" ht="18.75" x14ac:dyDescent="0.3">
      <c r="B36" s="108"/>
      <c r="C36" s="108"/>
      <c r="D36" s="108"/>
      <c r="E36" s="109"/>
      <c r="F36" s="109"/>
      <c r="G36" s="109"/>
      <c r="H36" s="109"/>
      <c r="I36" s="37"/>
    </row>
    <row r="37" spans="2:9" s="31" customFormat="1" ht="18.75" x14ac:dyDescent="0.3">
      <c r="B37" s="38"/>
      <c r="C37" s="38"/>
      <c r="D37" s="38"/>
      <c r="E37" s="39"/>
      <c r="F37" s="40"/>
      <c r="G37" s="41"/>
      <c r="H37" s="50"/>
      <c r="I37" s="50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P65"/>
  <sheetViews>
    <sheetView showGridLines="0" topLeftCell="B32" zoomScaleNormal="100" zoomScaleSheetLayoutView="75" workbookViewId="0">
      <selection activeCell="B1" sqref="B1:K63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5" width="20.7109375" style="2" customWidth="1"/>
    <col min="6" max="7" width="31.42578125" style="2" customWidth="1"/>
    <col min="8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205</v>
      </c>
      <c r="N2" s="613"/>
      <c r="O2" s="613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619" t="s">
        <v>48</v>
      </c>
      <c r="C5" s="619"/>
      <c r="D5" s="619"/>
      <c r="E5" s="619"/>
      <c r="F5" s="619"/>
      <c r="G5" s="619"/>
      <c r="H5" s="619"/>
      <c r="I5" s="619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6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614" t="s">
        <v>4</v>
      </c>
      <c r="C8" s="609" t="s">
        <v>5</v>
      </c>
      <c r="D8" s="611" t="s">
        <v>768</v>
      </c>
      <c r="E8" s="611" t="s">
        <v>766</v>
      </c>
      <c r="F8" s="611" t="s">
        <v>767</v>
      </c>
      <c r="G8" s="616" t="s">
        <v>855</v>
      </c>
      <c r="H8" s="617"/>
      <c r="I8" s="492" t="s">
        <v>862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615"/>
      <c r="C9" s="610"/>
      <c r="D9" s="612"/>
      <c r="E9" s="612"/>
      <c r="F9" s="612"/>
      <c r="G9" s="234" t="s">
        <v>0</v>
      </c>
      <c r="H9" s="235" t="s">
        <v>46</v>
      </c>
      <c r="I9" s="618"/>
    </row>
    <row r="10" spans="2:16" s="3" customFormat="1" ht="24" customHeight="1" x14ac:dyDescent="0.2">
      <c r="B10" s="245" t="s">
        <v>53</v>
      </c>
      <c r="C10" s="236" t="s">
        <v>43</v>
      </c>
      <c r="D10" s="242">
        <v>0</v>
      </c>
      <c r="E10" s="242">
        <v>0</v>
      </c>
      <c r="F10" s="242">
        <v>0</v>
      </c>
      <c r="G10" s="242">
        <v>0</v>
      </c>
      <c r="H10" s="242"/>
      <c r="I10" s="241" t="str">
        <f>IFERROR(H10/G10,"  ")</f>
        <v xml:space="preserve">  </v>
      </c>
    </row>
    <row r="11" spans="2:16" s="3" customFormat="1" ht="24" customHeight="1" x14ac:dyDescent="0.2">
      <c r="B11" s="246" t="s">
        <v>54</v>
      </c>
      <c r="C11" s="237" t="s">
        <v>44</v>
      </c>
      <c r="D11" s="243">
        <v>900000</v>
      </c>
      <c r="E11" s="243">
        <v>784190</v>
      </c>
      <c r="F11" s="243">
        <v>450000</v>
      </c>
      <c r="G11" s="243">
        <v>450000</v>
      </c>
      <c r="H11" s="243">
        <v>410000</v>
      </c>
      <c r="I11" s="239">
        <f t="shared" ref="I11:I16" si="0">IFERROR(H11/G11,"  ")</f>
        <v>0.91111111111111109</v>
      </c>
    </row>
    <row r="12" spans="2:16" s="3" customFormat="1" ht="24" customHeight="1" x14ac:dyDescent="0.2">
      <c r="B12" s="246" t="s">
        <v>55</v>
      </c>
      <c r="C12" s="237" t="s">
        <v>39</v>
      </c>
      <c r="D12" s="243">
        <v>50000</v>
      </c>
      <c r="E12" s="243">
        <v>0</v>
      </c>
      <c r="F12" s="243">
        <v>50000</v>
      </c>
      <c r="G12" s="243">
        <v>50000</v>
      </c>
      <c r="H12" s="243">
        <v>0</v>
      </c>
      <c r="I12" s="239">
        <f t="shared" si="0"/>
        <v>0</v>
      </c>
    </row>
    <row r="13" spans="2:16" s="3" customFormat="1" ht="24" customHeight="1" x14ac:dyDescent="0.2">
      <c r="B13" s="246" t="s">
        <v>56</v>
      </c>
      <c r="C13" s="237" t="s">
        <v>40</v>
      </c>
      <c r="D13" s="243">
        <v>750000</v>
      </c>
      <c r="E13" s="243">
        <v>880657</v>
      </c>
      <c r="F13" s="243">
        <v>1200000</v>
      </c>
      <c r="G13" s="243">
        <v>1200000</v>
      </c>
      <c r="H13" s="243">
        <v>1288000</v>
      </c>
      <c r="I13" s="239">
        <f t="shared" si="0"/>
        <v>1.0733333333333333</v>
      </c>
    </row>
    <row r="14" spans="2:16" s="3" customFormat="1" ht="24" customHeight="1" x14ac:dyDescent="0.2">
      <c r="B14" s="246" t="s">
        <v>57</v>
      </c>
      <c r="C14" s="237" t="s">
        <v>41</v>
      </c>
      <c r="D14" s="243">
        <v>980000</v>
      </c>
      <c r="E14" s="243">
        <v>918857</v>
      </c>
      <c r="F14" s="243">
        <v>980000</v>
      </c>
      <c r="G14" s="243">
        <v>980000</v>
      </c>
      <c r="H14" s="243">
        <v>1080205.5</v>
      </c>
      <c r="I14" s="239">
        <f t="shared" si="0"/>
        <v>1.1022505102040816</v>
      </c>
    </row>
    <row r="15" spans="2:16" s="3" customFormat="1" ht="24" customHeight="1" x14ac:dyDescent="0.2">
      <c r="B15" s="246" t="s">
        <v>58</v>
      </c>
      <c r="C15" s="237" t="s">
        <v>42</v>
      </c>
      <c r="D15" s="243">
        <v>760000</v>
      </c>
      <c r="E15" s="243">
        <v>699127</v>
      </c>
      <c r="F15" s="243">
        <v>760000</v>
      </c>
      <c r="G15" s="243">
        <v>760000</v>
      </c>
      <c r="H15" s="243">
        <v>621216</v>
      </c>
      <c r="I15" s="239">
        <f t="shared" si="0"/>
        <v>0.81738947368421055</v>
      </c>
    </row>
    <row r="16" spans="2:16" s="3" customFormat="1" ht="24" customHeight="1" thickBot="1" x14ac:dyDescent="0.25">
      <c r="B16" s="247" t="s">
        <v>59</v>
      </c>
      <c r="C16" s="238" t="s">
        <v>49</v>
      </c>
      <c r="D16" s="244">
        <v>0</v>
      </c>
      <c r="E16" s="244">
        <v>0</v>
      </c>
      <c r="F16" s="244">
        <v>0</v>
      </c>
      <c r="G16" s="244">
        <v>0</v>
      </c>
      <c r="H16" s="244">
        <v>0</v>
      </c>
      <c r="I16" s="240" t="str">
        <f t="shared" si="0"/>
        <v xml:space="preserve">  </v>
      </c>
    </row>
    <row r="17" spans="2:11" ht="16.5" thickBot="1" x14ac:dyDescent="0.3">
      <c r="B17" s="53"/>
      <c r="C17" s="53"/>
      <c r="D17" s="53"/>
      <c r="E17" s="53"/>
      <c r="F17" s="58"/>
    </row>
    <row r="18" spans="2:11" ht="20.25" customHeight="1" x14ac:dyDescent="0.25">
      <c r="B18" s="603" t="s">
        <v>193</v>
      </c>
      <c r="C18" s="606" t="s">
        <v>43</v>
      </c>
      <c r="D18" s="606"/>
      <c r="E18" s="607"/>
      <c r="F18" s="608" t="s">
        <v>44</v>
      </c>
      <c r="G18" s="606"/>
      <c r="H18" s="607"/>
      <c r="I18" s="608" t="s">
        <v>39</v>
      </c>
      <c r="J18" s="606"/>
      <c r="K18" s="607"/>
    </row>
    <row r="19" spans="2:11" x14ac:dyDescent="0.25">
      <c r="B19" s="604"/>
      <c r="C19" s="248">
        <v>1</v>
      </c>
      <c r="D19" s="248">
        <v>2</v>
      </c>
      <c r="E19" s="249">
        <v>3</v>
      </c>
      <c r="F19" s="401">
        <v>4</v>
      </c>
      <c r="G19" s="402">
        <v>5</v>
      </c>
      <c r="H19" s="403">
        <v>6</v>
      </c>
      <c r="I19" s="250">
        <v>7</v>
      </c>
      <c r="J19" s="248">
        <v>8</v>
      </c>
      <c r="K19" s="249">
        <v>9</v>
      </c>
    </row>
    <row r="20" spans="2:11" x14ac:dyDescent="0.25">
      <c r="B20" s="605"/>
      <c r="C20" s="251" t="s">
        <v>194</v>
      </c>
      <c r="D20" s="251" t="s">
        <v>195</v>
      </c>
      <c r="E20" s="252" t="s">
        <v>196</v>
      </c>
      <c r="F20" s="404" t="s">
        <v>194</v>
      </c>
      <c r="G20" s="405" t="s">
        <v>195</v>
      </c>
      <c r="H20" s="406" t="s">
        <v>196</v>
      </c>
      <c r="I20" s="253" t="s">
        <v>194</v>
      </c>
      <c r="J20" s="251" t="s">
        <v>195</v>
      </c>
      <c r="K20" s="252" t="s">
        <v>196</v>
      </c>
    </row>
    <row r="21" spans="2:11" x14ac:dyDescent="0.25">
      <c r="B21" s="54">
        <v>1</v>
      </c>
      <c r="C21" s="33"/>
      <c r="D21" s="33"/>
      <c r="E21" s="55"/>
      <c r="F21" s="407" t="s">
        <v>776</v>
      </c>
      <c r="G21" s="407" t="s">
        <v>777</v>
      </c>
      <c r="H21" s="408">
        <v>10000</v>
      </c>
      <c r="I21" s="59"/>
      <c r="J21" s="33"/>
      <c r="K21" s="55"/>
    </row>
    <row r="22" spans="2:11" x14ac:dyDescent="0.25">
      <c r="B22" s="54">
        <v>2</v>
      </c>
      <c r="C22" s="33"/>
      <c r="D22" s="33"/>
      <c r="E22" s="55"/>
      <c r="F22" s="407" t="s">
        <v>778</v>
      </c>
      <c r="G22" s="407" t="s">
        <v>779</v>
      </c>
      <c r="H22" s="408">
        <v>20000</v>
      </c>
      <c r="I22" s="59"/>
      <c r="J22" s="33"/>
      <c r="K22" s="55"/>
    </row>
    <row r="23" spans="2:11" x14ac:dyDescent="0.25">
      <c r="B23" s="54">
        <v>3</v>
      </c>
      <c r="C23" s="33"/>
      <c r="D23" s="33"/>
      <c r="E23" s="55"/>
      <c r="F23" s="9" t="s">
        <v>780</v>
      </c>
      <c r="G23" s="9" t="s">
        <v>781</v>
      </c>
      <c r="H23" s="409">
        <v>150000</v>
      </c>
      <c r="I23" s="59"/>
      <c r="J23" s="33"/>
      <c r="K23" s="55"/>
    </row>
    <row r="24" spans="2:11" x14ac:dyDescent="0.25">
      <c r="B24" s="54">
        <v>4</v>
      </c>
      <c r="C24" s="33"/>
      <c r="D24" s="33"/>
      <c r="E24" s="55"/>
      <c r="F24" s="407" t="s">
        <v>782</v>
      </c>
      <c r="G24" s="407" t="s">
        <v>783</v>
      </c>
      <c r="H24" s="408">
        <v>150000</v>
      </c>
      <c r="I24" s="59"/>
      <c r="J24" s="33"/>
      <c r="K24" s="55"/>
    </row>
    <row r="25" spans="2:11" x14ac:dyDescent="0.25">
      <c r="B25" s="54">
        <v>5</v>
      </c>
      <c r="C25" s="33"/>
      <c r="D25" s="33"/>
      <c r="E25" s="55"/>
      <c r="F25" s="407" t="s">
        <v>784</v>
      </c>
      <c r="G25" s="407" t="s">
        <v>785</v>
      </c>
      <c r="H25" s="408">
        <v>10000</v>
      </c>
      <c r="I25" s="59"/>
      <c r="J25" s="33"/>
      <c r="K25" s="55"/>
    </row>
    <row r="26" spans="2:11" x14ac:dyDescent="0.25">
      <c r="B26" s="54">
        <v>6</v>
      </c>
      <c r="C26" s="33"/>
      <c r="D26" s="33"/>
      <c r="E26" s="55"/>
      <c r="F26" s="407" t="s">
        <v>789</v>
      </c>
      <c r="G26" s="407" t="s">
        <v>790</v>
      </c>
      <c r="H26" s="408">
        <v>15000</v>
      </c>
      <c r="I26" s="59"/>
      <c r="J26" s="33"/>
      <c r="K26" s="55"/>
    </row>
    <row r="27" spans="2:11" x14ac:dyDescent="0.25">
      <c r="B27" s="54">
        <v>7</v>
      </c>
      <c r="C27" s="33"/>
      <c r="D27" s="33"/>
      <c r="E27" s="55"/>
      <c r="F27" s="407" t="s">
        <v>791</v>
      </c>
      <c r="G27" s="407" t="s">
        <v>792</v>
      </c>
      <c r="H27" s="408">
        <v>20000</v>
      </c>
      <c r="I27" s="59"/>
      <c r="J27" s="33"/>
      <c r="K27" s="55"/>
    </row>
    <row r="28" spans="2:11" x14ac:dyDescent="0.25">
      <c r="B28" s="54">
        <v>8</v>
      </c>
      <c r="C28" s="33"/>
      <c r="D28" s="33"/>
      <c r="E28" s="55"/>
      <c r="F28" s="407" t="s">
        <v>793</v>
      </c>
      <c r="G28" s="410" t="s">
        <v>794</v>
      </c>
      <c r="H28" s="408">
        <v>10000</v>
      </c>
      <c r="I28" s="59"/>
      <c r="J28" s="33"/>
      <c r="K28" s="55"/>
    </row>
    <row r="29" spans="2:11" x14ac:dyDescent="0.25">
      <c r="B29" s="54">
        <v>9</v>
      </c>
      <c r="C29" s="33"/>
      <c r="D29" s="33"/>
      <c r="E29" s="55"/>
      <c r="F29" s="407" t="s">
        <v>795</v>
      </c>
      <c r="G29" s="410" t="s">
        <v>796</v>
      </c>
      <c r="H29" s="408">
        <v>20000</v>
      </c>
      <c r="I29" s="59"/>
      <c r="J29" s="33"/>
      <c r="K29" s="55"/>
    </row>
    <row r="30" spans="2:11" x14ac:dyDescent="0.25">
      <c r="B30" s="54">
        <v>10</v>
      </c>
      <c r="C30" s="375"/>
      <c r="D30" s="375"/>
      <c r="E30" s="376"/>
      <c r="F30" s="407" t="s">
        <v>797</v>
      </c>
      <c r="G30" s="410" t="s">
        <v>798</v>
      </c>
      <c r="H30" s="408">
        <v>20000</v>
      </c>
      <c r="I30" s="377"/>
      <c r="J30" s="375"/>
      <c r="K30" s="376"/>
    </row>
    <row r="31" spans="2:11" x14ac:dyDescent="0.25">
      <c r="B31" s="54">
        <v>11</v>
      </c>
      <c r="C31" s="375"/>
      <c r="D31" s="375"/>
      <c r="E31" s="376"/>
      <c r="F31" s="407" t="s">
        <v>799</v>
      </c>
      <c r="G31" s="410" t="s">
        <v>800</v>
      </c>
      <c r="H31" s="408">
        <v>15000</v>
      </c>
      <c r="I31" s="377"/>
      <c r="J31" s="375"/>
      <c r="K31" s="376"/>
    </row>
    <row r="32" spans="2:11" x14ac:dyDescent="0.25">
      <c r="B32" s="54">
        <v>12</v>
      </c>
      <c r="C32" s="375"/>
      <c r="D32" s="375"/>
      <c r="E32" s="376"/>
      <c r="F32" s="9" t="s">
        <v>801</v>
      </c>
      <c r="G32" s="411" t="s">
        <v>802</v>
      </c>
      <c r="H32" s="409">
        <v>15000</v>
      </c>
      <c r="I32" s="377"/>
      <c r="J32" s="375"/>
      <c r="K32" s="376"/>
    </row>
    <row r="33" spans="2:11" x14ac:dyDescent="0.25">
      <c r="B33" s="54">
        <v>13</v>
      </c>
      <c r="C33" s="375"/>
      <c r="D33" s="375"/>
      <c r="E33" s="376"/>
      <c r="F33" s="407" t="s">
        <v>803</v>
      </c>
      <c r="G33" s="410" t="s">
        <v>804</v>
      </c>
      <c r="H33" s="408">
        <v>20000</v>
      </c>
      <c r="I33" s="377"/>
      <c r="J33" s="375"/>
      <c r="K33" s="376"/>
    </row>
    <row r="34" spans="2:11" x14ac:dyDescent="0.25">
      <c r="B34" s="54">
        <v>14</v>
      </c>
      <c r="C34" s="375"/>
      <c r="D34" s="375"/>
      <c r="E34" s="376"/>
      <c r="F34" s="407" t="s">
        <v>805</v>
      </c>
      <c r="G34" s="410" t="s">
        <v>806</v>
      </c>
      <c r="H34" s="408">
        <v>10000</v>
      </c>
      <c r="I34" s="377"/>
      <c r="J34" s="375"/>
      <c r="K34" s="376"/>
    </row>
    <row r="35" spans="2:11" x14ac:dyDescent="0.25">
      <c r="B35" s="54">
        <v>15</v>
      </c>
      <c r="C35" s="375"/>
      <c r="D35" s="375"/>
      <c r="E35" s="376"/>
      <c r="F35" s="9" t="s">
        <v>807</v>
      </c>
      <c r="G35" s="411" t="s">
        <v>808</v>
      </c>
      <c r="H35" s="9">
        <v>5000</v>
      </c>
      <c r="I35" s="377"/>
      <c r="J35" s="375"/>
      <c r="K35" s="376"/>
    </row>
    <row r="36" spans="2:11" x14ac:dyDescent="0.25">
      <c r="B36" s="54">
        <v>16</v>
      </c>
      <c r="C36" s="375"/>
      <c r="D36" s="375"/>
      <c r="E36" s="376"/>
      <c r="F36" s="407" t="s">
        <v>809</v>
      </c>
      <c r="G36" s="410" t="s">
        <v>810</v>
      </c>
      <c r="H36" s="407">
        <v>40000</v>
      </c>
      <c r="I36" s="377"/>
      <c r="J36" s="375"/>
      <c r="K36" s="376"/>
    </row>
    <row r="37" spans="2:11" x14ac:dyDescent="0.25">
      <c r="B37" s="54">
        <v>17</v>
      </c>
      <c r="C37" s="375"/>
      <c r="D37" s="375"/>
      <c r="E37" s="376"/>
      <c r="F37" s="407" t="s">
        <v>811</v>
      </c>
      <c r="G37" s="410" t="s">
        <v>812</v>
      </c>
      <c r="H37" s="407">
        <v>15000</v>
      </c>
      <c r="I37" s="377"/>
      <c r="J37" s="375"/>
      <c r="K37" s="376"/>
    </row>
    <row r="38" spans="2:11" x14ac:dyDescent="0.25">
      <c r="B38" s="54">
        <v>18</v>
      </c>
      <c r="C38" s="375"/>
      <c r="D38" s="375"/>
      <c r="E38" s="376"/>
      <c r="F38" s="407" t="s">
        <v>813</v>
      </c>
      <c r="G38" s="410" t="s">
        <v>814</v>
      </c>
      <c r="H38" s="407">
        <v>424400</v>
      </c>
      <c r="I38" s="377"/>
      <c r="J38" s="375"/>
      <c r="K38" s="376"/>
    </row>
    <row r="39" spans="2:11" x14ac:dyDescent="0.25">
      <c r="B39" s="54">
        <v>19</v>
      </c>
      <c r="C39" s="375"/>
      <c r="D39" s="375"/>
      <c r="E39" s="376"/>
      <c r="F39" s="407" t="s">
        <v>815</v>
      </c>
      <c r="G39" s="407" t="s">
        <v>816</v>
      </c>
      <c r="H39" s="407">
        <v>175600</v>
      </c>
      <c r="I39" s="377"/>
      <c r="J39" s="375"/>
      <c r="K39" s="376"/>
    </row>
    <row r="40" spans="2:11" x14ac:dyDescent="0.25">
      <c r="B40" s="54">
        <v>20</v>
      </c>
      <c r="C40" s="375"/>
      <c r="D40" s="375"/>
      <c r="E40" s="376"/>
      <c r="F40" s="407" t="s">
        <v>817</v>
      </c>
      <c r="G40" s="407" t="s">
        <v>794</v>
      </c>
      <c r="H40" s="407">
        <v>20000</v>
      </c>
      <c r="I40" s="377"/>
      <c r="J40" s="375"/>
      <c r="K40" s="376"/>
    </row>
    <row r="41" spans="2:11" x14ac:dyDescent="0.25">
      <c r="B41" s="54">
        <v>21</v>
      </c>
      <c r="C41" s="375"/>
      <c r="D41" s="375"/>
      <c r="E41" s="376"/>
      <c r="F41" s="407" t="s">
        <v>818</v>
      </c>
      <c r="G41" s="407" t="s">
        <v>819</v>
      </c>
      <c r="H41" s="407">
        <v>15000</v>
      </c>
      <c r="I41" s="377"/>
      <c r="J41" s="375"/>
      <c r="K41" s="376"/>
    </row>
    <row r="42" spans="2:11" x14ac:dyDescent="0.25">
      <c r="B42" s="54">
        <v>22</v>
      </c>
      <c r="C42" s="375"/>
      <c r="D42" s="375"/>
      <c r="E42" s="376"/>
      <c r="F42" s="407" t="s">
        <v>820</v>
      </c>
      <c r="G42" s="407" t="s">
        <v>821</v>
      </c>
      <c r="H42" s="407">
        <v>50000</v>
      </c>
      <c r="I42" s="377"/>
      <c r="J42" s="375"/>
      <c r="K42" s="376"/>
    </row>
    <row r="43" spans="2:11" x14ac:dyDescent="0.25">
      <c r="B43" s="54">
        <v>23</v>
      </c>
      <c r="C43" s="375"/>
      <c r="D43" s="375"/>
      <c r="E43" s="376"/>
      <c r="F43" s="407" t="s">
        <v>784</v>
      </c>
      <c r="G43" s="407" t="s">
        <v>822</v>
      </c>
      <c r="H43" s="408">
        <v>10000</v>
      </c>
      <c r="I43" s="377"/>
      <c r="J43" s="375"/>
      <c r="K43" s="376"/>
    </row>
    <row r="44" spans="2:11" x14ac:dyDescent="0.25">
      <c r="B44" s="54">
        <v>24</v>
      </c>
      <c r="C44" s="375"/>
      <c r="D44" s="375"/>
      <c r="E44" s="376"/>
      <c r="F44" s="412" t="s">
        <v>823</v>
      </c>
      <c r="G44" s="9" t="s">
        <v>824</v>
      </c>
      <c r="H44" s="409">
        <v>10000</v>
      </c>
      <c r="I44" s="377"/>
      <c r="J44" s="375"/>
      <c r="K44" s="376"/>
    </row>
    <row r="45" spans="2:11" x14ac:dyDescent="0.25">
      <c r="B45" s="54">
        <v>25</v>
      </c>
      <c r="C45" s="375"/>
      <c r="D45" s="375"/>
      <c r="E45" s="376"/>
      <c r="F45" s="412" t="s">
        <v>825</v>
      </c>
      <c r="G45" s="9" t="s">
        <v>826</v>
      </c>
      <c r="H45" s="409">
        <v>15000</v>
      </c>
      <c r="I45" s="377"/>
      <c r="J45" s="375"/>
      <c r="K45" s="376"/>
    </row>
    <row r="46" spans="2:11" x14ac:dyDescent="0.25">
      <c r="B46" s="54">
        <v>26</v>
      </c>
      <c r="C46" s="375"/>
      <c r="D46" s="375"/>
      <c r="E46" s="376"/>
      <c r="F46" s="9" t="s">
        <v>827</v>
      </c>
      <c r="G46" s="9" t="s">
        <v>828</v>
      </c>
      <c r="H46" s="409">
        <v>108000.02</v>
      </c>
      <c r="I46" s="377"/>
      <c r="J46" s="375"/>
      <c r="K46" s="376"/>
    </row>
    <row r="47" spans="2:11" x14ac:dyDescent="0.25">
      <c r="B47" s="54">
        <v>27</v>
      </c>
      <c r="C47" s="375"/>
      <c r="D47" s="375"/>
      <c r="E47" s="376"/>
      <c r="F47" s="9" t="s">
        <v>829</v>
      </c>
      <c r="G47" s="411" t="s">
        <v>832</v>
      </c>
      <c r="H47" s="409">
        <v>20000</v>
      </c>
      <c r="I47" s="377"/>
      <c r="J47" s="375"/>
      <c r="K47" s="376"/>
    </row>
    <row r="48" spans="2:11" x14ac:dyDescent="0.25">
      <c r="B48" s="54">
        <v>28</v>
      </c>
      <c r="C48" s="375"/>
      <c r="D48" s="375"/>
      <c r="E48" s="376"/>
      <c r="F48" s="9" t="s">
        <v>830</v>
      </c>
      <c r="G48" s="9" t="s">
        <v>831</v>
      </c>
      <c r="H48" s="409">
        <v>15000</v>
      </c>
      <c r="I48" s="377"/>
      <c r="J48" s="375"/>
      <c r="K48" s="376"/>
    </row>
    <row r="49" spans="2:11" x14ac:dyDescent="0.25">
      <c r="B49" s="54">
        <v>29</v>
      </c>
      <c r="C49" s="375"/>
      <c r="D49" s="375"/>
      <c r="E49" s="376"/>
      <c r="F49" s="411" t="s">
        <v>834</v>
      </c>
      <c r="G49" s="411" t="s">
        <v>835</v>
      </c>
      <c r="H49" s="413">
        <v>10000</v>
      </c>
      <c r="I49" s="377"/>
      <c r="J49" s="375"/>
      <c r="K49" s="376"/>
    </row>
    <row r="50" spans="2:11" x14ac:dyDescent="0.25">
      <c r="B50" s="54">
        <v>30</v>
      </c>
      <c r="C50" s="375"/>
      <c r="D50" s="375"/>
      <c r="E50" s="376"/>
      <c r="F50" s="411" t="s">
        <v>836</v>
      </c>
      <c r="G50" s="411" t="s">
        <v>837</v>
      </c>
      <c r="H50" s="413">
        <v>10000</v>
      </c>
      <c r="I50" s="377"/>
      <c r="J50" s="375"/>
      <c r="K50" s="376"/>
    </row>
    <row r="51" spans="2:11" x14ac:dyDescent="0.25">
      <c r="B51" s="54">
        <v>31</v>
      </c>
      <c r="C51" s="375"/>
      <c r="D51" s="375"/>
      <c r="E51" s="376"/>
      <c r="F51" s="411" t="s">
        <v>838</v>
      </c>
      <c r="G51" s="411" t="s">
        <v>839</v>
      </c>
      <c r="H51" s="413">
        <v>20000</v>
      </c>
      <c r="I51" s="377"/>
      <c r="J51" s="375"/>
      <c r="K51" s="376"/>
    </row>
    <row r="52" spans="2:11" x14ac:dyDescent="0.25">
      <c r="B52" s="54">
        <v>32</v>
      </c>
      <c r="C52" s="375"/>
      <c r="D52" s="375"/>
      <c r="E52" s="376"/>
      <c r="F52" s="411" t="s">
        <v>840</v>
      </c>
      <c r="G52" s="411" t="s">
        <v>841</v>
      </c>
      <c r="H52" s="413">
        <v>20000</v>
      </c>
      <c r="I52" s="377"/>
      <c r="J52" s="375"/>
      <c r="K52" s="376"/>
    </row>
    <row r="53" spans="2:11" x14ac:dyDescent="0.25">
      <c r="B53" s="54">
        <v>33</v>
      </c>
      <c r="C53" s="375"/>
      <c r="D53" s="375"/>
      <c r="E53" s="376"/>
      <c r="F53" s="411" t="s">
        <v>838</v>
      </c>
      <c r="G53" s="411" t="s">
        <v>842</v>
      </c>
      <c r="H53" s="413">
        <v>120000</v>
      </c>
      <c r="I53" s="377"/>
      <c r="J53" s="375"/>
      <c r="K53" s="376"/>
    </row>
    <row r="54" spans="2:11" x14ac:dyDescent="0.25">
      <c r="B54" s="54">
        <v>34</v>
      </c>
      <c r="C54" s="375"/>
      <c r="D54" s="375"/>
      <c r="E54" s="376"/>
      <c r="F54" s="9" t="s">
        <v>844</v>
      </c>
      <c r="G54" s="411" t="s">
        <v>843</v>
      </c>
      <c r="H54" s="409">
        <v>15000</v>
      </c>
      <c r="I54" s="377"/>
      <c r="J54" s="375"/>
      <c r="K54" s="376"/>
    </row>
    <row r="55" spans="2:11" x14ac:dyDescent="0.25">
      <c r="B55" s="54">
        <v>35</v>
      </c>
      <c r="C55" s="375"/>
      <c r="D55" s="375"/>
      <c r="E55" s="376"/>
      <c r="F55" s="9" t="s">
        <v>845</v>
      </c>
      <c r="G55" s="411" t="s">
        <v>846</v>
      </c>
      <c r="H55" s="409">
        <v>10000</v>
      </c>
      <c r="I55" s="377"/>
      <c r="J55" s="375"/>
      <c r="K55" s="376"/>
    </row>
    <row r="56" spans="2:11" x14ac:dyDescent="0.25">
      <c r="B56" s="54">
        <v>36</v>
      </c>
      <c r="C56" s="375"/>
      <c r="D56" s="375"/>
      <c r="E56" s="376"/>
      <c r="F56" s="9" t="s">
        <v>811</v>
      </c>
      <c r="G56" s="411" t="s">
        <v>846</v>
      </c>
      <c r="H56" s="409">
        <v>15000</v>
      </c>
      <c r="I56" s="377"/>
      <c r="J56" s="375"/>
      <c r="K56" s="376"/>
    </row>
    <row r="57" spans="2:11" x14ac:dyDescent="0.25">
      <c r="B57" s="54">
        <v>37</v>
      </c>
      <c r="C57" s="375"/>
      <c r="D57" s="375"/>
      <c r="E57" s="376"/>
      <c r="F57" s="9" t="s">
        <v>847</v>
      </c>
      <c r="G57" s="411" t="s">
        <v>848</v>
      </c>
      <c r="H57" s="409">
        <v>70000</v>
      </c>
      <c r="I57" s="377"/>
      <c r="J57" s="375"/>
      <c r="K57" s="376"/>
    </row>
    <row r="58" spans="2:11" x14ac:dyDescent="0.25">
      <c r="B58" s="54">
        <v>38</v>
      </c>
      <c r="C58" s="375"/>
      <c r="D58" s="375"/>
      <c r="E58" s="376"/>
      <c r="F58" s="378"/>
      <c r="G58" s="378"/>
      <c r="H58" s="379"/>
      <c r="I58" s="377"/>
      <c r="J58" s="375"/>
      <c r="K58" s="376"/>
    </row>
    <row r="59" spans="2:11" x14ac:dyDescent="0.25">
      <c r="B59" s="54">
        <v>39</v>
      </c>
      <c r="C59" s="375"/>
      <c r="D59" s="375"/>
      <c r="E59" s="376"/>
      <c r="F59" s="378"/>
      <c r="G59" s="378"/>
      <c r="H59" s="378"/>
      <c r="I59" s="377"/>
      <c r="J59" s="375"/>
      <c r="K59" s="376"/>
    </row>
    <row r="60" spans="2:11" x14ac:dyDescent="0.25">
      <c r="B60" s="54">
        <v>40</v>
      </c>
      <c r="C60" s="375"/>
      <c r="D60" s="375"/>
      <c r="E60" s="376"/>
      <c r="F60" s="378"/>
      <c r="G60" s="378"/>
      <c r="H60" s="378"/>
      <c r="I60" s="377"/>
      <c r="J60" s="375"/>
      <c r="K60" s="376"/>
    </row>
    <row r="61" spans="2:11" ht="16.5" thickBot="1" x14ac:dyDescent="0.3">
      <c r="B61" s="54">
        <v>41</v>
      </c>
      <c r="C61" s="56"/>
      <c r="D61" s="56"/>
      <c r="E61" s="57"/>
      <c r="F61" s="380"/>
      <c r="G61" s="380"/>
      <c r="H61" s="399"/>
      <c r="I61" s="60"/>
      <c r="J61" s="56"/>
      <c r="K61" s="57"/>
    </row>
    <row r="62" spans="2:11" x14ac:dyDescent="0.25">
      <c r="H62" s="381"/>
    </row>
    <row r="63" spans="2:11" ht="15.75" customHeight="1" x14ac:dyDescent="0.25">
      <c r="B63" s="602" t="s">
        <v>577</v>
      </c>
      <c r="C63" s="602"/>
      <c r="D63" s="602"/>
      <c r="E63" s="602"/>
      <c r="F63" s="602"/>
      <c r="G63" s="602"/>
      <c r="H63" s="602"/>
      <c r="I63" s="8"/>
    </row>
    <row r="64" spans="2:11" x14ac:dyDescent="0.25">
      <c r="B64" s="8"/>
      <c r="C64" s="8"/>
      <c r="D64" s="8"/>
      <c r="E64" s="8"/>
      <c r="G64" s="8"/>
    </row>
    <row r="65" spans="2:5" x14ac:dyDescent="0.25">
      <c r="B65" s="8"/>
      <c r="C65" s="8"/>
      <c r="E65" s="8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63:H63"/>
    <mergeCell ref="B18:B20"/>
    <mergeCell ref="C18:E18"/>
    <mergeCell ref="F18:H18"/>
    <mergeCell ref="I18:K18"/>
  </mergeCells>
  <phoneticPr fontId="3" type="noConversion"/>
  <pageMargins left="0.25" right="0.25" top="0.75" bottom="0.75" header="0.3" footer="0.3"/>
  <pageSetup paperSize="9" scale="48" orientation="portrait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M58"/>
  <sheetViews>
    <sheetView showGridLines="0" topLeftCell="A26" workbookViewId="0">
      <selection sqref="A1:M58"/>
    </sheetView>
  </sheetViews>
  <sheetFormatPr defaultRowHeight="15.75" x14ac:dyDescent="0.25"/>
  <cols>
    <col min="1" max="1" width="5.42578125" style="8" customWidth="1"/>
    <col min="2" max="2" width="12.7109375" style="8" customWidth="1"/>
    <col min="3" max="4" width="15.7109375" style="8" customWidth="1"/>
    <col min="5" max="5" width="20.85546875" style="8" customWidth="1"/>
    <col min="6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7.85546875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672</v>
      </c>
    </row>
    <row r="2" spans="1:13" ht="20.25" x14ac:dyDescent="0.3">
      <c r="B2" s="619" t="s">
        <v>689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</row>
    <row r="3" spans="1:13" ht="6.75" customHeight="1" x14ac:dyDescent="0.3">
      <c r="B3" s="342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 ht="7.5" customHeight="1" x14ac:dyDescent="0.3">
      <c r="B4" s="341" t="s">
        <v>682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</row>
    <row r="5" spans="1:13" ht="4.5" customHeight="1" x14ac:dyDescent="0.25">
      <c r="B5" s="331" t="s">
        <v>678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640" t="s">
        <v>258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</row>
    <row r="7" spans="1:13" ht="20.25" customHeight="1" thickBot="1" x14ac:dyDescent="0.3">
      <c r="A7" s="62"/>
      <c r="B7" s="662" t="s">
        <v>253</v>
      </c>
      <c r="C7" s="648" t="s">
        <v>229</v>
      </c>
      <c r="D7" s="644"/>
      <c r="E7" s="644"/>
      <c r="F7" s="645"/>
      <c r="G7" s="648" t="s">
        <v>254</v>
      </c>
      <c r="H7" s="645"/>
      <c r="I7" s="642" t="s">
        <v>679</v>
      </c>
      <c r="J7" s="642"/>
      <c r="K7" s="642"/>
      <c r="L7" s="642"/>
      <c r="M7" s="643"/>
    </row>
    <row r="8" spans="1:13" s="37" customFormat="1" ht="18" customHeight="1" thickBot="1" x14ac:dyDescent="0.25">
      <c r="A8" s="61"/>
      <c r="B8" s="662"/>
      <c r="C8" s="649"/>
      <c r="D8" s="646"/>
      <c r="E8" s="646"/>
      <c r="F8" s="647"/>
      <c r="G8" s="649"/>
      <c r="H8" s="647"/>
      <c r="I8" s="582" t="s">
        <v>257</v>
      </c>
      <c r="J8" s="663"/>
      <c r="K8" s="582" t="s">
        <v>680</v>
      </c>
      <c r="L8" s="663"/>
      <c r="M8" s="583"/>
    </row>
    <row r="9" spans="1:13" s="37" customFormat="1" ht="79.5" thickBot="1" x14ac:dyDescent="0.25">
      <c r="A9" s="61"/>
      <c r="B9" s="646"/>
      <c r="C9" s="254" t="s">
        <v>676</v>
      </c>
      <c r="D9" s="257" t="s">
        <v>677</v>
      </c>
      <c r="E9" s="255" t="s">
        <v>241</v>
      </c>
      <c r="F9" s="224" t="s">
        <v>675</v>
      </c>
      <c r="G9" s="226" t="s">
        <v>255</v>
      </c>
      <c r="H9" s="255" t="s">
        <v>256</v>
      </c>
      <c r="I9" s="256" t="s">
        <v>230</v>
      </c>
      <c r="J9" s="257" t="s">
        <v>242</v>
      </c>
      <c r="K9" s="223" t="s">
        <v>226</v>
      </c>
      <c r="L9" s="258" t="s">
        <v>242</v>
      </c>
      <c r="M9" s="224" t="s">
        <v>681</v>
      </c>
    </row>
    <row r="10" spans="1:13" s="37" customFormat="1" ht="16.5" thickBot="1" x14ac:dyDescent="0.25">
      <c r="A10" s="61"/>
      <c r="B10" s="661">
        <v>2021</v>
      </c>
      <c r="C10" s="664" t="s">
        <v>787</v>
      </c>
      <c r="D10" s="656" t="s">
        <v>786</v>
      </c>
      <c r="E10" s="667" t="s">
        <v>758</v>
      </c>
      <c r="F10" s="656" t="s">
        <v>788</v>
      </c>
      <c r="G10" s="634" t="s">
        <v>682</v>
      </c>
      <c r="H10" s="634">
        <v>86606353</v>
      </c>
      <c r="I10" s="637">
        <v>0.6</v>
      </c>
      <c r="J10" s="634">
        <v>51963812</v>
      </c>
      <c r="K10" s="138"/>
      <c r="L10" s="122"/>
      <c r="M10" s="133"/>
    </row>
    <row r="11" spans="1:13" s="37" customFormat="1" x14ac:dyDescent="0.2">
      <c r="A11" s="61"/>
      <c r="B11" s="659"/>
      <c r="C11" s="665"/>
      <c r="D11" s="657"/>
      <c r="E11" s="665"/>
      <c r="F11" s="657"/>
      <c r="G11" s="635"/>
      <c r="H11" s="635"/>
      <c r="I11" s="638"/>
      <c r="J11" s="635"/>
      <c r="K11" s="139">
        <v>0.3</v>
      </c>
      <c r="L11" s="113">
        <v>25981906</v>
      </c>
      <c r="M11" s="390" t="s">
        <v>751</v>
      </c>
    </row>
    <row r="12" spans="1:13" s="37" customFormat="1" ht="16.5" thickBot="1" x14ac:dyDescent="0.25">
      <c r="A12" s="61"/>
      <c r="B12" s="659"/>
      <c r="C12" s="666"/>
      <c r="D12" s="658"/>
      <c r="E12" s="666"/>
      <c r="F12" s="658"/>
      <c r="G12" s="636"/>
      <c r="H12" s="636"/>
      <c r="I12" s="639"/>
      <c r="J12" s="636"/>
      <c r="K12" s="140">
        <v>0.1</v>
      </c>
      <c r="L12" s="120">
        <v>8660635</v>
      </c>
      <c r="M12" s="112" t="s">
        <v>752</v>
      </c>
    </row>
    <row r="13" spans="1:13" x14ac:dyDescent="0.25">
      <c r="A13" s="62"/>
      <c r="B13" s="630">
        <v>2020</v>
      </c>
      <c r="C13" s="653" t="s">
        <v>731</v>
      </c>
      <c r="D13" s="650" t="s">
        <v>732</v>
      </c>
      <c r="E13" s="653" t="s">
        <v>733</v>
      </c>
      <c r="F13" s="656" t="s">
        <v>722</v>
      </c>
      <c r="G13" s="634" t="s">
        <v>682</v>
      </c>
      <c r="H13" s="634">
        <v>43759213</v>
      </c>
      <c r="I13" s="637">
        <v>0.6</v>
      </c>
      <c r="J13" s="634">
        <f>H13*60/100</f>
        <v>26255527.800000001</v>
      </c>
      <c r="K13" s="132">
        <v>0.3</v>
      </c>
      <c r="L13" s="110">
        <f>H13*30/100</f>
        <v>13127763.9</v>
      </c>
      <c r="M13" s="390" t="s">
        <v>751</v>
      </c>
    </row>
    <row r="14" spans="1:13" x14ac:dyDescent="0.25">
      <c r="A14" s="62"/>
      <c r="B14" s="659"/>
      <c r="C14" s="654"/>
      <c r="D14" s="651"/>
      <c r="E14" s="654"/>
      <c r="F14" s="657"/>
      <c r="G14" s="635"/>
      <c r="H14" s="635"/>
      <c r="I14" s="638"/>
      <c r="J14" s="635"/>
      <c r="K14" s="117">
        <v>0.1</v>
      </c>
      <c r="L14" s="113">
        <f>H13*10/100</f>
        <v>4375921.3</v>
      </c>
      <c r="M14" s="112" t="s">
        <v>752</v>
      </c>
    </row>
    <row r="15" spans="1:13" ht="16.5" thickBot="1" x14ac:dyDescent="0.3">
      <c r="A15" s="62"/>
      <c r="B15" s="659"/>
      <c r="C15" s="655"/>
      <c r="D15" s="652"/>
      <c r="E15" s="655"/>
      <c r="F15" s="658"/>
      <c r="G15" s="636"/>
      <c r="H15" s="636"/>
      <c r="I15" s="639"/>
      <c r="J15" s="636"/>
      <c r="K15" s="116"/>
      <c r="L15" s="111"/>
      <c r="M15" s="118"/>
    </row>
    <row r="16" spans="1:13" x14ac:dyDescent="0.25">
      <c r="A16" s="62"/>
      <c r="B16" s="630">
        <v>2019</v>
      </c>
      <c r="C16" s="653" t="s">
        <v>727</v>
      </c>
      <c r="D16" s="650" t="s">
        <v>728</v>
      </c>
      <c r="E16" s="653" t="s">
        <v>729</v>
      </c>
      <c r="F16" s="656" t="s">
        <v>721</v>
      </c>
      <c r="G16" s="634" t="s">
        <v>682</v>
      </c>
      <c r="H16" s="634">
        <v>10562170</v>
      </c>
      <c r="I16" s="637">
        <v>0.6</v>
      </c>
      <c r="J16" s="634">
        <f>H16*60/100</f>
        <v>6337302</v>
      </c>
      <c r="K16" s="121">
        <v>0.3</v>
      </c>
      <c r="L16" s="122">
        <f>H16*30/100</f>
        <v>3168651</v>
      </c>
      <c r="M16" s="390" t="s">
        <v>751</v>
      </c>
    </row>
    <row r="17" spans="1:13" x14ac:dyDescent="0.25">
      <c r="A17" s="62"/>
      <c r="B17" s="659"/>
      <c r="C17" s="654"/>
      <c r="D17" s="651"/>
      <c r="E17" s="654"/>
      <c r="F17" s="657"/>
      <c r="G17" s="635"/>
      <c r="H17" s="635"/>
      <c r="I17" s="638"/>
      <c r="J17" s="635"/>
      <c r="K17" s="117">
        <v>0.1</v>
      </c>
      <c r="L17" s="113">
        <f>H16*10/100</f>
        <v>1056217</v>
      </c>
      <c r="M17" s="112" t="s">
        <v>752</v>
      </c>
    </row>
    <row r="18" spans="1:13" ht="16.5" thickBot="1" x14ac:dyDescent="0.3">
      <c r="A18" s="62"/>
      <c r="B18" s="659"/>
      <c r="C18" s="655"/>
      <c r="D18" s="652"/>
      <c r="E18" s="655"/>
      <c r="F18" s="658"/>
      <c r="G18" s="636"/>
      <c r="H18" s="636"/>
      <c r="I18" s="639"/>
      <c r="J18" s="636"/>
      <c r="K18" s="131"/>
      <c r="L18" s="115"/>
      <c r="M18" s="114"/>
    </row>
    <row r="19" spans="1:13" x14ac:dyDescent="0.25">
      <c r="A19" s="62"/>
      <c r="B19" s="630">
        <v>2018</v>
      </c>
      <c r="C19" s="653" t="s">
        <v>749</v>
      </c>
      <c r="D19" s="650" t="s">
        <v>750</v>
      </c>
      <c r="E19" s="653" t="s">
        <v>754</v>
      </c>
      <c r="F19" s="656" t="s">
        <v>720</v>
      </c>
      <c r="G19" s="634" t="s">
        <v>682</v>
      </c>
      <c r="H19" s="634">
        <v>7751415</v>
      </c>
      <c r="I19" s="637">
        <v>0.6</v>
      </c>
      <c r="J19" s="634">
        <f>H19*60/100</f>
        <v>4650849</v>
      </c>
      <c r="K19" s="116">
        <v>0.3</v>
      </c>
      <c r="L19" s="385">
        <v>2325425</v>
      </c>
      <c r="M19" s="390" t="s">
        <v>751</v>
      </c>
    </row>
    <row r="20" spans="1:13" x14ac:dyDescent="0.25">
      <c r="A20" s="62"/>
      <c r="B20" s="659"/>
      <c r="C20" s="654"/>
      <c r="D20" s="651"/>
      <c r="E20" s="654"/>
      <c r="F20" s="657"/>
      <c r="G20" s="635"/>
      <c r="H20" s="635"/>
      <c r="I20" s="638"/>
      <c r="J20" s="635"/>
      <c r="K20" s="117">
        <v>0.1</v>
      </c>
      <c r="L20" s="386">
        <v>775141</v>
      </c>
      <c r="M20" s="112" t="s">
        <v>752</v>
      </c>
    </row>
    <row r="21" spans="1:13" ht="16.5" thickBot="1" x14ac:dyDescent="0.3">
      <c r="A21" s="62"/>
      <c r="B21" s="632"/>
      <c r="C21" s="655"/>
      <c r="D21" s="652"/>
      <c r="E21" s="655"/>
      <c r="F21" s="658"/>
      <c r="G21" s="636"/>
      <c r="H21" s="636"/>
      <c r="I21" s="639"/>
      <c r="J21" s="636"/>
      <c r="K21" s="119"/>
      <c r="L21" s="387"/>
      <c r="M21" s="118"/>
    </row>
    <row r="22" spans="1:13" x14ac:dyDescent="0.25">
      <c r="A22" s="62"/>
      <c r="B22" s="630">
        <v>2017</v>
      </c>
      <c r="C22" s="653" t="s">
        <v>724</v>
      </c>
      <c r="D22" s="650" t="s">
        <v>725</v>
      </c>
      <c r="E22" s="653" t="s">
        <v>723</v>
      </c>
      <c r="F22" s="656" t="s">
        <v>719</v>
      </c>
      <c r="G22" s="634" t="s">
        <v>682</v>
      </c>
      <c r="H22" s="634">
        <v>16115046</v>
      </c>
      <c r="I22" s="637">
        <v>0.6</v>
      </c>
      <c r="J22" s="634">
        <v>9669027</v>
      </c>
      <c r="K22" s="116">
        <v>0.3</v>
      </c>
      <c r="L22" s="385">
        <v>4834514</v>
      </c>
      <c r="M22" s="390" t="s">
        <v>751</v>
      </c>
    </row>
    <row r="23" spans="1:13" x14ac:dyDescent="0.25">
      <c r="A23" s="62"/>
      <c r="B23" s="659"/>
      <c r="C23" s="654"/>
      <c r="D23" s="651"/>
      <c r="E23" s="654"/>
      <c r="F23" s="657"/>
      <c r="G23" s="635"/>
      <c r="H23" s="635"/>
      <c r="I23" s="638"/>
      <c r="J23" s="635"/>
      <c r="K23" s="117">
        <v>0.1</v>
      </c>
      <c r="L23" s="386">
        <f>H22*10/100</f>
        <v>1611504.6</v>
      </c>
      <c r="M23" s="112" t="s">
        <v>752</v>
      </c>
    </row>
    <row r="24" spans="1:13" ht="16.5" thickBot="1" x14ac:dyDescent="0.3">
      <c r="A24" s="62"/>
      <c r="B24" s="632"/>
      <c r="C24" s="655"/>
      <c r="D24" s="652"/>
      <c r="E24" s="655"/>
      <c r="F24" s="658"/>
      <c r="G24" s="636"/>
      <c r="H24" s="636"/>
      <c r="I24" s="639"/>
      <c r="J24" s="636"/>
      <c r="K24" s="119"/>
      <c r="L24" s="120"/>
      <c r="M24" s="118"/>
    </row>
    <row r="25" spans="1:13" ht="16.5" customHeight="1" x14ac:dyDescent="0.25">
      <c r="B25" s="623" t="s">
        <v>247</v>
      </c>
      <c r="C25" s="623"/>
      <c r="D25" s="623"/>
      <c r="E25" s="623"/>
      <c r="F25" s="623"/>
      <c r="G25" s="623"/>
      <c r="H25" s="623"/>
      <c r="I25" s="623"/>
      <c r="J25" s="623"/>
      <c r="K25" s="623"/>
      <c r="L25" s="623"/>
      <c r="M25" s="623"/>
    </row>
    <row r="26" spans="1:13" ht="16.5" customHeight="1" x14ac:dyDescent="0.25"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</row>
    <row r="27" spans="1:13" x14ac:dyDescent="0.25"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14"/>
    </row>
    <row r="28" spans="1:13" ht="16.5" thickBot="1" x14ac:dyDescent="0.3">
      <c r="B28" s="640" t="s">
        <v>673</v>
      </c>
      <c r="C28" s="640"/>
      <c r="D28" s="640"/>
      <c r="E28" s="640"/>
      <c r="F28" s="640"/>
      <c r="G28" s="640"/>
      <c r="H28" s="640"/>
      <c r="I28" s="640"/>
      <c r="J28" s="640"/>
    </row>
    <row r="29" spans="1:13" s="37" customFormat="1" ht="15.75" customHeight="1" x14ac:dyDescent="0.2">
      <c r="B29" s="588" t="s">
        <v>248</v>
      </c>
      <c r="C29" s="648" t="s">
        <v>243</v>
      </c>
      <c r="D29" s="645"/>
      <c r="E29" s="644" t="s">
        <v>231</v>
      </c>
      <c r="F29" s="644"/>
      <c r="G29" s="644"/>
      <c r="H29" s="644"/>
      <c r="I29" s="644"/>
      <c r="J29" s="645"/>
    </row>
    <row r="30" spans="1:13" s="37" customFormat="1" ht="8.25" customHeight="1" thickBot="1" x14ac:dyDescent="0.25">
      <c r="B30" s="660"/>
      <c r="C30" s="649"/>
      <c r="D30" s="647"/>
      <c r="E30" s="646"/>
      <c r="F30" s="646"/>
      <c r="G30" s="646"/>
      <c r="H30" s="646"/>
      <c r="I30" s="646"/>
      <c r="J30" s="647"/>
      <c r="M30" s="339"/>
    </row>
    <row r="31" spans="1:13" s="37" customFormat="1" ht="27" customHeight="1" thickBot="1" x14ac:dyDescent="0.25">
      <c r="B31" s="589"/>
      <c r="C31" s="254" t="s">
        <v>196</v>
      </c>
      <c r="D31" s="259" t="s">
        <v>201</v>
      </c>
      <c r="E31" s="233" t="s">
        <v>244</v>
      </c>
      <c r="F31" s="641" t="s">
        <v>245</v>
      </c>
      <c r="G31" s="642"/>
      <c r="H31" s="642"/>
      <c r="I31" s="642"/>
      <c r="J31" s="643"/>
    </row>
    <row r="32" spans="1:13" s="37" customFormat="1" x14ac:dyDescent="0.2">
      <c r="B32" s="630" t="s">
        <v>228</v>
      </c>
      <c r="C32" s="324"/>
      <c r="D32" s="134"/>
      <c r="E32" s="141"/>
      <c r="F32" s="627"/>
      <c r="G32" s="628"/>
      <c r="H32" s="628"/>
      <c r="I32" s="628"/>
      <c r="J32" s="629"/>
    </row>
    <row r="33" spans="2:10" s="37" customFormat="1" x14ac:dyDescent="0.2">
      <c r="B33" s="631"/>
      <c r="C33" s="325"/>
      <c r="D33" s="135"/>
      <c r="E33" s="142"/>
      <c r="F33" s="624"/>
      <c r="G33" s="625"/>
      <c r="H33" s="625"/>
      <c r="I33" s="625"/>
      <c r="J33" s="626"/>
    </row>
    <row r="34" spans="2:10" s="37" customFormat="1" x14ac:dyDescent="0.2">
      <c r="B34" s="631"/>
      <c r="C34" s="325"/>
      <c r="D34" s="136"/>
      <c r="E34" s="142"/>
      <c r="F34" s="624"/>
      <c r="G34" s="625"/>
      <c r="H34" s="625"/>
      <c r="I34" s="625"/>
      <c r="J34" s="626"/>
    </row>
    <row r="35" spans="2:10" s="37" customFormat="1" ht="16.5" thickBot="1" x14ac:dyDescent="0.25">
      <c r="B35" s="631"/>
      <c r="C35" s="333"/>
      <c r="D35" s="334"/>
      <c r="E35" s="143"/>
      <c r="F35" s="624"/>
      <c r="G35" s="625"/>
      <c r="H35" s="625"/>
      <c r="I35" s="625"/>
      <c r="J35" s="626"/>
    </row>
    <row r="36" spans="2:10" s="37" customFormat="1" ht="16.5" thickBot="1" x14ac:dyDescent="0.25">
      <c r="B36" s="632"/>
      <c r="C36" s="332"/>
      <c r="D36" s="332" t="s">
        <v>232</v>
      </c>
      <c r="E36" s="335"/>
      <c r="F36" s="336"/>
      <c r="G36" s="336"/>
      <c r="H36" s="336"/>
      <c r="I36" s="337"/>
      <c r="J36" s="338"/>
    </row>
    <row r="37" spans="2:10" s="37" customFormat="1" x14ac:dyDescent="0.2">
      <c r="B37" s="630" t="s">
        <v>249</v>
      </c>
      <c r="C37" s="324">
        <v>26255528</v>
      </c>
      <c r="D37" s="382">
        <v>44377</v>
      </c>
      <c r="E37" s="391" t="s">
        <v>755</v>
      </c>
      <c r="F37" s="627" t="s">
        <v>730</v>
      </c>
      <c r="G37" s="628"/>
      <c r="H37" s="628"/>
      <c r="I37" s="628"/>
      <c r="J37" s="629"/>
    </row>
    <row r="38" spans="2:10" s="37" customFormat="1" x14ac:dyDescent="0.2">
      <c r="B38" s="631"/>
      <c r="C38" s="325"/>
      <c r="D38" s="135"/>
      <c r="E38" s="142"/>
      <c r="F38" s="624"/>
      <c r="G38" s="625"/>
      <c r="H38" s="625"/>
      <c r="I38" s="625"/>
      <c r="J38" s="626"/>
    </row>
    <row r="39" spans="2:10" s="37" customFormat="1" x14ac:dyDescent="0.2">
      <c r="B39" s="631"/>
      <c r="C39" s="325"/>
      <c r="D39" s="136"/>
      <c r="E39" s="142"/>
      <c r="F39" s="624"/>
      <c r="G39" s="625"/>
      <c r="H39" s="625"/>
      <c r="I39" s="625"/>
      <c r="J39" s="626"/>
    </row>
    <row r="40" spans="2:10" s="37" customFormat="1" ht="16.5" thickBot="1" x14ac:dyDescent="0.25">
      <c r="B40" s="631"/>
      <c r="C40" s="333"/>
      <c r="D40" s="334"/>
      <c r="E40" s="143"/>
      <c r="F40" s="624"/>
      <c r="G40" s="625"/>
      <c r="H40" s="625"/>
      <c r="I40" s="625"/>
      <c r="J40" s="626"/>
    </row>
    <row r="41" spans="2:10" s="37" customFormat="1" ht="16.5" thickBot="1" x14ac:dyDescent="0.25">
      <c r="B41" s="632"/>
      <c r="C41" s="383">
        <f>C37</f>
        <v>26255528</v>
      </c>
      <c r="D41" s="332" t="s">
        <v>232</v>
      </c>
      <c r="E41" s="335"/>
      <c r="F41" s="336"/>
      <c r="G41" s="336"/>
      <c r="H41" s="336"/>
      <c r="I41" s="337"/>
      <c r="J41" s="338"/>
    </row>
    <row r="42" spans="2:10" s="37" customFormat="1" x14ac:dyDescent="0.2">
      <c r="B42" s="630" t="s">
        <v>250</v>
      </c>
      <c r="C42" s="324">
        <v>6337302</v>
      </c>
      <c r="D42" s="382">
        <v>44076</v>
      </c>
      <c r="E42" s="391" t="s">
        <v>753</v>
      </c>
      <c r="F42" s="627" t="s">
        <v>730</v>
      </c>
      <c r="G42" s="628"/>
      <c r="H42" s="628"/>
      <c r="I42" s="628"/>
      <c r="J42" s="629"/>
    </row>
    <row r="43" spans="2:10" s="37" customFormat="1" x14ac:dyDescent="0.2">
      <c r="B43" s="631"/>
      <c r="C43" s="325"/>
      <c r="D43" s="135"/>
      <c r="E43" s="142"/>
      <c r="F43" s="624"/>
      <c r="G43" s="625"/>
      <c r="H43" s="625"/>
      <c r="I43" s="625"/>
      <c r="J43" s="626"/>
    </row>
    <row r="44" spans="2:10" s="37" customFormat="1" x14ac:dyDescent="0.2">
      <c r="B44" s="631"/>
      <c r="C44" s="325"/>
      <c r="D44" s="136"/>
      <c r="E44" s="142"/>
      <c r="F44" s="624"/>
      <c r="G44" s="625"/>
      <c r="H44" s="625"/>
      <c r="I44" s="625"/>
      <c r="J44" s="626"/>
    </row>
    <row r="45" spans="2:10" s="37" customFormat="1" ht="16.5" thickBot="1" x14ac:dyDescent="0.25">
      <c r="B45" s="631"/>
      <c r="C45" s="333"/>
      <c r="D45" s="334"/>
      <c r="E45" s="143"/>
      <c r="F45" s="624"/>
      <c r="G45" s="625"/>
      <c r="H45" s="625"/>
      <c r="I45" s="625"/>
      <c r="J45" s="626"/>
    </row>
    <row r="46" spans="2:10" s="37" customFormat="1" ht="16.5" thickBot="1" x14ac:dyDescent="0.25">
      <c r="B46" s="632"/>
      <c r="C46" s="384">
        <f>C42</f>
        <v>6337302</v>
      </c>
      <c r="D46" s="332" t="s">
        <v>232</v>
      </c>
      <c r="E46" s="335"/>
      <c r="F46" s="336"/>
      <c r="G46" s="336"/>
      <c r="H46" s="336"/>
      <c r="I46" s="337"/>
      <c r="J46" s="338"/>
    </row>
    <row r="47" spans="2:10" s="37" customFormat="1" x14ac:dyDescent="0.2">
      <c r="B47" s="630" t="s">
        <v>251</v>
      </c>
      <c r="C47" s="324">
        <v>4650849</v>
      </c>
      <c r="D47" s="382">
        <v>43979</v>
      </c>
      <c r="E47" s="391" t="s">
        <v>753</v>
      </c>
      <c r="F47" s="627" t="s">
        <v>730</v>
      </c>
      <c r="G47" s="628"/>
      <c r="H47" s="628"/>
      <c r="I47" s="628"/>
      <c r="J47" s="629"/>
    </row>
    <row r="48" spans="2:10" s="37" customFormat="1" x14ac:dyDescent="0.2">
      <c r="B48" s="631"/>
      <c r="C48" s="325"/>
      <c r="D48" s="135"/>
      <c r="E48" s="142"/>
      <c r="F48" s="624"/>
      <c r="G48" s="625"/>
      <c r="H48" s="625"/>
      <c r="I48" s="625"/>
      <c r="J48" s="626"/>
    </row>
    <row r="49" spans="2:10" s="37" customFormat="1" x14ac:dyDescent="0.2">
      <c r="B49" s="631"/>
      <c r="C49" s="325"/>
      <c r="D49" s="136"/>
      <c r="E49" s="142"/>
      <c r="F49" s="624"/>
      <c r="G49" s="625"/>
      <c r="H49" s="625"/>
      <c r="I49" s="625"/>
      <c r="J49" s="626"/>
    </row>
    <row r="50" spans="2:10" s="37" customFormat="1" ht="16.5" thickBot="1" x14ac:dyDescent="0.25">
      <c r="B50" s="631"/>
      <c r="C50" s="333"/>
      <c r="D50" s="334"/>
      <c r="E50" s="143"/>
      <c r="F50" s="624"/>
      <c r="G50" s="625"/>
      <c r="H50" s="625"/>
      <c r="I50" s="625"/>
      <c r="J50" s="626"/>
    </row>
    <row r="51" spans="2:10" s="37" customFormat="1" ht="16.5" thickBot="1" x14ac:dyDescent="0.25">
      <c r="B51" s="632"/>
      <c r="C51" s="384">
        <f>C47</f>
        <v>4650849</v>
      </c>
      <c r="D51" s="332" t="s">
        <v>232</v>
      </c>
      <c r="E51" s="335"/>
      <c r="F51" s="336"/>
      <c r="G51" s="336"/>
      <c r="H51" s="336"/>
      <c r="I51" s="337"/>
      <c r="J51" s="338"/>
    </row>
    <row r="52" spans="2:10" s="37" customFormat="1" x14ac:dyDescent="0.2">
      <c r="B52" s="630" t="s">
        <v>252</v>
      </c>
      <c r="C52" s="324">
        <v>9669027</v>
      </c>
      <c r="D52" s="382">
        <v>43521</v>
      </c>
      <c r="E52" s="391" t="s">
        <v>726</v>
      </c>
      <c r="F52" s="627" t="s">
        <v>730</v>
      </c>
      <c r="G52" s="628"/>
      <c r="H52" s="628"/>
      <c r="I52" s="628"/>
      <c r="J52" s="629"/>
    </row>
    <row r="53" spans="2:10" s="37" customFormat="1" x14ac:dyDescent="0.2">
      <c r="B53" s="631"/>
      <c r="C53" s="325"/>
      <c r="D53" s="135"/>
      <c r="E53" s="388"/>
      <c r="F53" s="620"/>
      <c r="G53" s="621"/>
      <c r="H53" s="621"/>
      <c r="I53" s="621"/>
      <c r="J53" s="622"/>
    </row>
    <row r="54" spans="2:10" s="37" customFormat="1" x14ac:dyDescent="0.2">
      <c r="B54" s="631"/>
      <c r="C54" s="325"/>
      <c r="D54" s="136"/>
      <c r="E54" s="388"/>
      <c r="F54" s="620"/>
      <c r="G54" s="621"/>
      <c r="H54" s="621"/>
      <c r="I54" s="621"/>
      <c r="J54" s="622"/>
    </row>
    <row r="55" spans="2:10" s="37" customFormat="1" ht="16.5" thickBot="1" x14ac:dyDescent="0.25">
      <c r="B55" s="631"/>
      <c r="C55" s="333"/>
      <c r="D55" s="334"/>
      <c r="E55" s="143"/>
      <c r="F55" s="624"/>
      <c r="G55" s="625"/>
      <c r="H55" s="625"/>
      <c r="I55" s="625"/>
      <c r="J55" s="626"/>
    </row>
    <row r="56" spans="2:10" s="37" customFormat="1" ht="16.5" thickBot="1" x14ac:dyDescent="0.25">
      <c r="B56" s="632"/>
      <c r="C56" s="384">
        <f>C52</f>
        <v>9669027</v>
      </c>
      <c r="D56" s="332" t="s">
        <v>232</v>
      </c>
      <c r="E56" s="335"/>
      <c r="F56" s="336"/>
      <c r="G56" s="336"/>
      <c r="H56" s="336"/>
      <c r="I56" s="337"/>
      <c r="J56" s="338"/>
    </row>
    <row r="58" spans="2:10" x14ac:dyDescent="0.25">
      <c r="B58" s="8" t="s">
        <v>246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 xr:uid="{00000000-0002-0000-0800-000000000000}">
      <formula1>$B$3:$B$5</formula1>
    </dataValidation>
  </dataValidations>
  <pageMargins left="0.25" right="0.25" top="0.75" bottom="0.75" header="0.3" footer="0.3"/>
  <pageSetup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V28"/>
  <sheetViews>
    <sheetView showGridLines="0" zoomScale="75" zoomScaleNormal="75" workbookViewId="0">
      <selection sqref="A1:V25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52" t="s">
        <v>204</v>
      </c>
    </row>
    <row r="3" spans="1:22" x14ac:dyDescent="0.25">
      <c r="A3" s="5"/>
    </row>
    <row r="4" spans="1:22" ht="20.25" x14ac:dyDescent="0.3">
      <c r="A4" s="5"/>
      <c r="B4" s="619" t="s">
        <v>50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668" t="s">
        <v>20</v>
      </c>
      <c r="C6" s="670" t="s">
        <v>21</v>
      </c>
      <c r="D6" s="672" t="s">
        <v>22</v>
      </c>
      <c r="E6" s="674" t="s">
        <v>200</v>
      </c>
      <c r="F6" s="674" t="s">
        <v>211</v>
      </c>
      <c r="G6" s="674" t="s">
        <v>856</v>
      </c>
      <c r="H6" s="674" t="s">
        <v>857</v>
      </c>
      <c r="I6" s="674" t="s">
        <v>234</v>
      </c>
      <c r="J6" s="674" t="s">
        <v>23</v>
      </c>
      <c r="K6" s="674" t="s">
        <v>235</v>
      </c>
      <c r="L6" s="674" t="s">
        <v>24</v>
      </c>
      <c r="M6" s="674" t="s">
        <v>25</v>
      </c>
      <c r="N6" s="674" t="s">
        <v>26</v>
      </c>
      <c r="O6" s="676" t="s">
        <v>52</v>
      </c>
      <c r="P6" s="677"/>
      <c r="Q6" s="677"/>
      <c r="R6" s="677"/>
      <c r="S6" s="677"/>
      <c r="T6" s="677"/>
      <c r="U6" s="677"/>
      <c r="V6" s="678"/>
    </row>
    <row r="7" spans="1:22" ht="48.75" customHeight="1" thickBot="1" x14ac:dyDescent="0.3">
      <c r="B7" s="669"/>
      <c r="C7" s="671"/>
      <c r="D7" s="673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123" t="s">
        <v>27</v>
      </c>
      <c r="P7" s="123" t="s">
        <v>28</v>
      </c>
      <c r="Q7" s="123" t="s">
        <v>29</v>
      </c>
      <c r="R7" s="123" t="s">
        <v>30</v>
      </c>
      <c r="S7" s="123" t="s">
        <v>31</v>
      </c>
      <c r="T7" s="123" t="s">
        <v>32</v>
      </c>
      <c r="U7" s="123" t="s">
        <v>33</v>
      </c>
      <c r="V7" s="63" t="s">
        <v>34</v>
      </c>
    </row>
    <row r="8" spans="1:22" ht="24.95" customHeight="1" x14ac:dyDescent="0.25">
      <c r="B8" s="65" t="s">
        <v>51</v>
      </c>
      <c r="C8" s="66" t="s">
        <v>734</v>
      </c>
      <c r="D8" s="67" t="s">
        <v>735</v>
      </c>
      <c r="E8" s="67">
        <v>0</v>
      </c>
      <c r="F8" s="67" t="s">
        <v>736</v>
      </c>
      <c r="G8" s="67">
        <v>0</v>
      </c>
      <c r="H8" s="67">
        <v>0</v>
      </c>
      <c r="I8" s="67"/>
      <c r="J8" s="67"/>
      <c r="K8" s="67"/>
      <c r="L8" s="67" t="s">
        <v>769</v>
      </c>
      <c r="M8" s="389">
        <v>0.06</v>
      </c>
      <c r="N8" s="67">
        <v>9</v>
      </c>
      <c r="O8" s="67">
        <v>0</v>
      </c>
      <c r="P8" s="67">
        <v>5000000</v>
      </c>
      <c r="Q8" s="67">
        <v>5000000</v>
      </c>
      <c r="R8" s="67">
        <v>5000000</v>
      </c>
      <c r="S8" s="67">
        <v>0</v>
      </c>
      <c r="T8" s="67">
        <v>276000</v>
      </c>
      <c r="U8" s="67">
        <v>276000</v>
      </c>
      <c r="V8" s="64">
        <v>276000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4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4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4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4"/>
    </row>
    <row r="13" spans="1:22" ht="24.95" customHeight="1" thickTop="1" thickBot="1" x14ac:dyDescent="0.3">
      <c r="B13" s="686">
        <v>0</v>
      </c>
      <c r="C13" s="687"/>
      <c r="D13" s="687"/>
      <c r="E13" s="687"/>
      <c r="F13" s="687"/>
      <c r="G13" s="688"/>
      <c r="H13" s="260">
        <v>0</v>
      </c>
      <c r="I13" s="159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8"/>
    </row>
    <row r="14" spans="1:22" ht="24.95" customHeight="1" thickTop="1" x14ac:dyDescent="0.25">
      <c r="B14" s="155" t="s">
        <v>35</v>
      </c>
      <c r="C14" s="156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4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4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4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4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4"/>
    </row>
    <row r="19" spans="2:22" ht="24.95" customHeight="1" thickTop="1" thickBot="1" x14ac:dyDescent="0.3">
      <c r="B19" s="689" t="s">
        <v>233</v>
      </c>
      <c r="C19" s="690"/>
      <c r="D19" s="690"/>
      <c r="E19" s="690"/>
      <c r="F19" s="690"/>
      <c r="G19" s="690"/>
      <c r="H19" s="264"/>
      <c r="I19" s="160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</row>
    <row r="20" spans="2:22" ht="24.95" customHeight="1" thickBot="1" x14ac:dyDescent="0.3">
      <c r="B20" s="680" t="s">
        <v>2</v>
      </c>
      <c r="C20" s="681"/>
      <c r="D20" s="681"/>
      <c r="E20" s="681"/>
      <c r="F20" s="681"/>
      <c r="G20" s="681"/>
      <c r="H20" s="261">
        <v>0</v>
      </c>
      <c r="I20" s="161"/>
    </row>
    <row r="21" spans="2:22" ht="24.95" customHeight="1" thickBot="1" x14ac:dyDescent="0.3">
      <c r="B21" s="682" t="s">
        <v>36</v>
      </c>
      <c r="C21" s="683"/>
      <c r="D21" s="683"/>
      <c r="E21" s="683"/>
      <c r="F21" s="683"/>
      <c r="G21" s="683"/>
      <c r="H21" s="262">
        <v>0</v>
      </c>
      <c r="I21" s="161"/>
    </row>
    <row r="22" spans="2:22" ht="24.95" customHeight="1" thickBot="1" x14ac:dyDescent="0.3">
      <c r="B22" s="684" t="s">
        <v>674</v>
      </c>
      <c r="C22" s="685"/>
      <c r="D22" s="685"/>
      <c r="E22" s="685"/>
      <c r="F22" s="685"/>
      <c r="G22" s="685"/>
      <c r="H22" s="263">
        <v>0</v>
      </c>
    </row>
    <row r="24" spans="2:22" x14ac:dyDescent="0.25">
      <c r="B24" s="8" t="s">
        <v>576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679"/>
      <c r="C27" s="679"/>
      <c r="E27" s="14"/>
      <c r="F27" s="14"/>
      <c r="G27" s="15"/>
      <c r="T27" s="2"/>
    </row>
    <row r="28" spans="2:22" x14ac:dyDescent="0.25">
      <c r="D28" s="14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0.25" right="0.25" top="0.75" bottom="0.75" header="0.3" footer="0.3"/>
  <pageSetup paperSize="9" scale="4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1:P62"/>
  <sheetViews>
    <sheetView showGridLines="0" zoomScale="55" zoomScaleNormal="55" workbookViewId="0">
      <selection activeCell="B1" sqref="B1:G58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1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2"/>
      <c r="C1" s="43"/>
      <c r="D1" s="42"/>
      <c r="E1" s="42"/>
      <c r="F1" s="42"/>
      <c r="G1" s="42"/>
    </row>
    <row r="2" spans="2:16" ht="20.25" x14ac:dyDescent="0.3">
      <c r="B2" s="44"/>
      <c r="C2" s="45"/>
      <c r="D2" s="46"/>
      <c r="E2" s="46"/>
      <c r="F2" s="46"/>
      <c r="G2" s="46"/>
    </row>
    <row r="3" spans="2:16" ht="20.25" x14ac:dyDescent="0.3">
      <c r="B3" s="44"/>
      <c r="C3" s="45"/>
      <c r="D3" s="46"/>
      <c r="E3" s="46"/>
      <c r="F3" s="46"/>
      <c r="G3" s="47" t="s">
        <v>203</v>
      </c>
    </row>
    <row r="4" spans="2:16" ht="20.25" x14ac:dyDescent="0.3">
      <c r="B4" s="44"/>
      <c r="C4" s="45"/>
      <c r="D4" s="46"/>
      <c r="E4" s="46"/>
      <c r="F4" s="46"/>
      <c r="G4" s="46"/>
    </row>
    <row r="5" spans="2:16" ht="20.25" x14ac:dyDescent="0.3">
      <c r="B5" s="44"/>
      <c r="C5" s="45"/>
      <c r="D5" s="46"/>
      <c r="E5" s="46"/>
      <c r="F5" s="46"/>
      <c r="G5" s="46"/>
    </row>
    <row r="6" spans="2:16" ht="20.25" x14ac:dyDescent="0.3">
      <c r="B6" s="42"/>
      <c r="C6" s="43"/>
      <c r="D6" s="42"/>
      <c r="E6" s="42"/>
      <c r="F6" s="42"/>
      <c r="G6" s="42"/>
    </row>
    <row r="7" spans="2:16" ht="30" x14ac:dyDescent="0.4">
      <c r="B7" s="695" t="s">
        <v>86</v>
      </c>
      <c r="C7" s="695"/>
      <c r="D7" s="695"/>
      <c r="E7" s="695"/>
      <c r="F7" s="695"/>
      <c r="G7" s="695"/>
      <c r="H7" s="1"/>
      <c r="I7" s="1"/>
      <c r="J7" s="1"/>
      <c r="K7" s="1"/>
    </row>
    <row r="8" spans="2:16" ht="20.25" x14ac:dyDescent="0.3">
      <c r="B8" s="42"/>
      <c r="C8" s="43"/>
      <c r="D8" s="42"/>
      <c r="E8" s="42"/>
      <c r="F8" s="42"/>
      <c r="G8" s="42"/>
    </row>
    <row r="9" spans="2:16" ht="20.25" x14ac:dyDescent="0.3">
      <c r="B9" s="42"/>
      <c r="C9" s="43"/>
      <c r="D9" s="42"/>
      <c r="E9" s="42"/>
      <c r="F9" s="42"/>
      <c r="G9" s="42"/>
    </row>
    <row r="10" spans="2:16" ht="20.25" x14ac:dyDescent="0.3">
      <c r="B10" s="44"/>
      <c r="C10" s="45"/>
      <c r="D10" s="44"/>
      <c r="E10" s="44"/>
      <c r="F10" s="44"/>
      <c r="G10" s="44"/>
      <c r="H10" s="1"/>
      <c r="I10" s="1"/>
      <c r="J10" s="1"/>
      <c r="K10" s="1"/>
    </row>
    <row r="11" spans="2:16" ht="21" thickBot="1" x14ac:dyDescent="0.35">
      <c r="B11" s="42"/>
      <c r="C11" s="43"/>
      <c r="D11" s="42"/>
      <c r="E11" s="42"/>
      <c r="F11" s="42"/>
      <c r="G11" s="42"/>
    </row>
    <row r="12" spans="2:16" s="22" customFormat="1" ht="65.099999999999994" customHeight="1" thickBot="1" x14ac:dyDescent="0.35">
      <c r="B12" s="265" t="s">
        <v>87</v>
      </c>
      <c r="C12" s="266" t="s">
        <v>84</v>
      </c>
      <c r="D12" s="267" t="s">
        <v>88</v>
      </c>
      <c r="E12" s="267" t="s">
        <v>89</v>
      </c>
      <c r="F12" s="267" t="s">
        <v>90</v>
      </c>
      <c r="G12" s="268" t="s">
        <v>91</v>
      </c>
      <c r="H12" s="23"/>
      <c r="I12" s="23"/>
      <c r="J12" s="694"/>
      <c r="K12" s="694"/>
      <c r="L12" s="694"/>
      <c r="M12" s="694"/>
      <c r="N12" s="694"/>
      <c r="O12" s="694"/>
      <c r="P12" s="694"/>
    </row>
    <row r="13" spans="2:16" s="22" customFormat="1" ht="19.899999999999999" customHeight="1" x14ac:dyDescent="0.3">
      <c r="B13" s="83">
        <v>1</v>
      </c>
      <c r="C13" s="82">
        <v>2</v>
      </c>
      <c r="D13" s="71">
        <v>3</v>
      </c>
      <c r="E13" s="71">
        <v>4</v>
      </c>
      <c r="F13" s="71">
        <v>5</v>
      </c>
      <c r="G13" s="72">
        <v>6</v>
      </c>
      <c r="H13" s="23"/>
      <c r="I13" s="23"/>
      <c r="J13" s="694"/>
      <c r="K13" s="694"/>
      <c r="L13" s="694"/>
      <c r="M13" s="694"/>
      <c r="N13" s="694"/>
      <c r="O13" s="694"/>
      <c r="P13" s="694"/>
    </row>
    <row r="14" spans="2:16" s="22" customFormat="1" ht="35.1" customHeight="1" x14ac:dyDescent="0.3">
      <c r="B14" s="696" t="s">
        <v>756</v>
      </c>
      <c r="C14" s="80" t="s">
        <v>737</v>
      </c>
      <c r="D14" s="48" t="s">
        <v>738</v>
      </c>
      <c r="E14" s="48" t="s">
        <v>739</v>
      </c>
      <c r="F14" s="48"/>
      <c r="G14" s="73">
        <v>10000</v>
      </c>
    </row>
    <row r="15" spans="2:16" s="22" customFormat="1" ht="35.1" customHeight="1" x14ac:dyDescent="0.3">
      <c r="B15" s="697"/>
      <c r="C15" s="80" t="s">
        <v>737</v>
      </c>
      <c r="D15" s="48" t="s">
        <v>740</v>
      </c>
      <c r="E15" s="48" t="s">
        <v>739</v>
      </c>
      <c r="F15" s="48"/>
      <c r="G15" s="73">
        <v>0</v>
      </c>
    </row>
    <row r="16" spans="2:16" s="22" customFormat="1" ht="35.1" customHeight="1" x14ac:dyDescent="0.3">
      <c r="B16" s="697"/>
      <c r="C16" s="80" t="s">
        <v>737</v>
      </c>
      <c r="D16" s="48" t="s">
        <v>741</v>
      </c>
      <c r="E16" s="48" t="s">
        <v>739</v>
      </c>
      <c r="F16" s="48"/>
      <c r="G16" s="73">
        <v>0</v>
      </c>
    </row>
    <row r="17" spans="2:7" s="22" customFormat="1" ht="35.1" customHeight="1" x14ac:dyDescent="0.3">
      <c r="B17" s="697"/>
      <c r="C17" s="80" t="s">
        <v>737</v>
      </c>
      <c r="D17" s="48" t="s">
        <v>743</v>
      </c>
      <c r="E17" s="48" t="s">
        <v>742</v>
      </c>
      <c r="F17" s="48"/>
      <c r="G17" s="73">
        <v>1806456</v>
      </c>
    </row>
    <row r="18" spans="2:7" s="22" customFormat="1" ht="35.1" customHeight="1" x14ac:dyDescent="0.3">
      <c r="B18" s="697"/>
      <c r="C18" s="80" t="s">
        <v>737</v>
      </c>
      <c r="D18" s="48" t="s">
        <v>743</v>
      </c>
      <c r="E18" s="48" t="s">
        <v>744</v>
      </c>
      <c r="F18" s="48"/>
      <c r="G18" s="73">
        <v>9726978</v>
      </c>
    </row>
    <row r="19" spans="2:7" s="22" customFormat="1" ht="35.1" customHeight="1" x14ac:dyDescent="0.3">
      <c r="B19" s="697"/>
      <c r="C19" s="80" t="s">
        <v>737</v>
      </c>
      <c r="D19" s="48" t="s">
        <v>743</v>
      </c>
      <c r="E19" s="48" t="s">
        <v>745</v>
      </c>
      <c r="F19" s="48"/>
      <c r="G19" s="73">
        <v>103916927</v>
      </c>
    </row>
    <row r="20" spans="2:7" s="22" customFormat="1" ht="35.1" customHeight="1" x14ac:dyDescent="0.3">
      <c r="B20" s="697"/>
      <c r="C20" s="80" t="s">
        <v>737</v>
      </c>
      <c r="D20" s="48" t="s">
        <v>743</v>
      </c>
      <c r="E20" s="48" t="s">
        <v>746</v>
      </c>
      <c r="F20" s="48"/>
      <c r="G20" s="73">
        <v>48015995</v>
      </c>
    </row>
    <row r="21" spans="2:7" s="22" customFormat="1" ht="35.1" customHeight="1" x14ac:dyDescent="0.3">
      <c r="B21" s="697"/>
      <c r="C21" s="80" t="s">
        <v>737</v>
      </c>
      <c r="D21" s="48" t="s">
        <v>743</v>
      </c>
      <c r="E21" s="48" t="s">
        <v>747</v>
      </c>
      <c r="F21" s="48"/>
      <c r="G21" s="73">
        <v>0</v>
      </c>
    </row>
    <row r="22" spans="2:7" s="22" customFormat="1" ht="35.1" customHeight="1" thickBot="1" x14ac:dyDescent="0.35">
      <c r="B22" s="698"/>
      <c r="C22" s="269" t="s">
        <v>218</v>
      </c>
      <c r="D22" s="84"/>
      <c r="E22" s="84"/>
      <c r="F22" s="84"/>
      <c r="G22" s="270">
        <f>SUM(G13:G21)</f>
        <v>163476362</v>
      </c>
    </row>
    <row r="23" spans="2:7" s="22" customFormat="1" ht="35.1" customHeight="1" x14ac:dyDescent="0.3">
      <c r="B23" s="691" t="s">
        <v>757</v>
      </c>
      <c r="C23" s="81" t="s">
        <v>737</v>
      </c>
      <c r="D23" s="48" t="s">
        <v>738</v>
      </c>
      <c r="E23" s="48" t="s">
        <v>739</v>
      </c>
      <c r="F23" s="76"/>
      <c r="G23" s="77">
        <v>73981</v>
      </c>
    </row>
    <row r="24" spans="2:7" s="22" customFormat="1" ht="35.1" customHeight="1" x14ac:dyDescent="0.3">
      <c r="B24" s="692"/>
      <c r="C24" s="80" t="s">
        <v>737</v>
      </c>
      <c r="D24" s="48" t="s">
        <v>740</v>
      </c>
      <c r="E24" s="48" t="s">
        <v>739</v>
      </c>
      <c r="F24" s="48"/>
      <c r="G24" s="73">
        <v>0</v>
      </c>
    </row>
    <row r="25" spans="2:7" s="22" customFormat="1" ht="35.1" customHeight="1" x14ac:dyDescent="0.3">
      <c r="B25" s="692"/>
      <c r="C25" s="80" t="s">
        <v>737</v>
      </c>
      <c r="D25" s="48" t="s">
        <v>741</v>
      </c>
      <c r="E25" s="48" t="s">
        <v>739</v>
      </c>
      <c r="F25" s="48"/>
      <c r="G25" s="73">
        <v>190081</v>
      </c>
    </row>
    <row r="26" spans="2:7" s="22" customFormat="1" ht="35.1" customHeight="1" x14ac:dyDescent="0.3">
      <c r="B26" s="692"/>
      <c r="C26" s="80" t="s">
        <v>737</v>
      </c>
      <c r="D26" s="48" t="s">
        <v>743</v>
      </c>
      <c r="E26" s="48" t="s">
        <v>742</v>
      </c>
      <c r="F26" s="48"/>
      <c r="G26" s="73">
        <v>840793</v>
      </c>
    </row>
    <row r="27" spans="2:7" s="22" customFormat="1" ht="35.1" customHeight="1" x14ac:dyDescent="0.3">
      <c r="B27" s="692"/>
      <c r="C27" s="80" t="s">
        <v>737</v>
      </c>
      <c r="D27" s="48" t="s">
        <v>743</v>
      </c>
      <c r="E27" s="48" t="s">
        <v>744</v>
      </c>
      <c r="F27" s="48"/>
      <c r="G27" s="73">
        <v>3283660</v>
      </c>
    </row>
    <row r="28" spans="2:7" s="22" customFormat="1" ht="35.1" customHeight="1" x14ac:dyDescent="0.3">
      <c r="B28" s="692"/>
      <c r="C28" s="80" t="s">
        <v>737</v>
      </c>
      <c r="D28" s="48" t="s">
        <v>743</v>
      </c>
      <c r="E28" s="48" t="s">
        <v>745</v>
      </c>
      <c r="F28" s="48"/>
      <c r="G28" s="73">
        <v>136373504</v>
      </c>
    </row>
    <row r="29" spans="2:7" s="22" customFormat="1" ht="35.1" customHeight="1" x14ac:dyDescent="0.3">
      <c r="B29" s="692"/>
      <c r="C29" s="80" t="s">
        <v>737</v>
      </c>
      <c r="D29" s="48" t="s">
        <v>743</v>
      </c>
      <c r="E29" s="48" t="s">
        <v>748</v>
      </c>
      <c r="F29" s="48"/>
      <c r="G29" s="73">
        <v>48173232</v>
      </c>
    </row>
    <row r="30" spans="2:7" s="22" customFormat="1" ht="35.1" customHeight="1" x14ac:dyDescent="0.3">
      <c r="B30" s="692"/>
      <c r="C30" s="80" t="s">
        <v>737</v>
      </c>
      <c r="D30" s="48" t="s">
        <v>743</v>
      </c>
      <c r="E30" s="48" t="s">
        <v>747</v>
      </c>
      <c r="F30" s="48"/>
      <c r="G30" s="73">
        <v>0</v>
      </c>
    </row>
    <row r="31" spans="2:7" s="22" customFormat="1" ht="35.1" customHeight="1" thickBot="1" x14ac:dyDescent="0.35">
      <c r="B31" s="693"/>
      <c r="C31" s="269" t="s">
        <v>218</v>
      </c>
      <c r="D31" s="85"/>
      <c r="E31" s="85"/>
      <c r="F31" s="84"/>
      <c r="G31" s="270">
        <f>SUM(G23:G30)</f>
        <v>188935251</v>
      </c>
    </row>
    <row r="32" spans="2:7" s="22" customFormat="1" ht="35.1" customHeight="1" x14ac:dyDescent="0.3">
      <c r="B32" s="691" t="s">
        <v>758</v>
      </c>
      <c r="C32" s="81" t="s">
        <v>737</v>
      </c>
      <c r="D32" s="48" t="s">
        <v>738</v>
      </c>
      <c r="E32" s="48" t="s">
        <v>739</v>
      </c>
      <c r="F32" s="76"/>
      <c r="G32" s="77">
        <v>41656</v>
      </c>
    </row>
    <row r="33" spans="2:7" s="22" customFormat="1" ht="35.1" customHeight="1" x14ac:dyDescent="0.3">
      <c r="B33" s="699"/>
      <c r="C33" s="87" t="s">
        <v>737</v>
      </c>
      <c r="D33" s="48" t="s">
        <v>740</v>
      </c>
      <c r="E33" s="48" t="s">
        <v>739</v>
      </c>
      <c r="F33" s="48"/>
      <c r="G33" s="73">
        <v>0</v>
      </c>
    </row>
    <row r="34" spans="2:7" s="22" customFormat="1" ht="35.1" customHeight="1" x14ac:dyDescent="0.3">
      <c r="B34" s="699"/>
      <c r="C34" s="87" t="s">
        <v>737</v>
      </c>
      <c r="D34" s="48" t="s">
        <v>741</v>
      </c>
      <c r="E34" s="48" t="s">
        <v>739</v>
      </c>
      <c r="F34" s="48"/>
      <c r="G34" s="73">
        <v>593</v>
      </c>
    </row>
    <row r="35" spans="2:7" s="22" customFormat="1" ht="35.1" customHeight="1" x14ac:dyDescent="0.3">
      <c r="B35" s="699"/>
      <c r="C35" s="87" t="s">
        <v>737</v>
      </c>
      <c r="D35" s="48" t="s">
        <v>743</v>
      </c>
      <c r="E35" s="48" t="s">
        <v>742</v>
      </c>
      <c r="F35" s="48"/>
      <c r="G35" s="73">
        <v>332534</v>
      </c>
    </row>
    <row r="36" spans="2:7" s="22" customFormat="1" ht="35.1" customHeight="1" x14ac:dyDescent="0.3">
      <c r="B36" s="699"/>
      <c r="C36" s="87" t="s">
        <v>737</v>
      </c>
      <c r="D36" s="48" t="s">
        <v>743</v>
      </c>
      <c r="E36" s="48" t="s">
        <v>744</v>
      </c>
      <c r="F36" s="48"/>
      <c r="G36" s="73">
        <v>11623462</v>
      </c>
    </row>
    <row r="37" spans="2:7" s="22" customFormat="1" ht="35.1" customHeight="1" x14ac:dyDescent="0.3">
      <c r="B37" s="699"/>
      <c r="C37" s="87" t="s">
        <v>737</v>
      </c>
      <c r="D37" s="48" t="s">
        <v>743</v>
      </c>
      <c r="E37" s="48" t="s">
        <v>745</v>
      </c>
      <c r="F37" s="48"/>
      <c r="G37" s="73">
        <v>141098840</v>
      </c>
    </row>
    <row r="38" spans="2:7" s="22" customFormat="1" ht="35.1" customHeight="1" x14ac:dyDescent="0.3">
      <c r="B38" s="699"/>
      <c r="C38" s="87" t="s">
        <v>737</v>
      </c>
      <c r="D38" s="48" t="s">
        <v>743</v>
      </c>
      <c r="E38" s="48" t="s">
        <v>748</v>
      </c>
      <c r="F38" s="48"/>
      <c r="G38" s="73">
        <v>42895766</v>
      </c>
    </row>
    <row r="39" spans="2:7" s="22" customFormat="1" ht="35.1" customHeight="1" x14ac:dyDescent="0.3">
      <c r="B39" s="699"/>
      <c r="C39" s="87" t="s">
        <v>737</v>
      </c>
      <c r="D39" s="48" t="s">
        <v>743</v>
      </c>
      <c r="E39" s="48" t="s">
        <v>747</v>
      </c>
      <c r="F39" s="48"/>
      <c r="G39" s="73">
        <v>0</v>
      </c>
    </row>
    <row r="40" spans="2:7" s="22" customFormat="1" ht="35.1" customHeight="1" thickBot="1" x14ac:dyDescent="0.35">
      <c r="B40" s="700"/>
      <c r="C40" s="269" t="s">
        <v>218</v>
      </c>
      <c r="D40" s="84"/>
      <c r="E40" s="84"/>
      <c r="F40" s="84"/>
      <c r="G40" s="270">
        <f>SUM(G32:G39)</f>
        <v>195992851</v>
      </c>
    </row>
    <row r="41" spans="2:7" s="22" customFormat="1" ht="35.1" customHeight="1" x14ac:dyDescent="0.3">
      <c r="B41" s="691" t="s">
        <v>759</v>
      </c>
      <c r="C41" s="81" t="s">
        <v>737</v>
      </c>
      <c r="D41" s="48" t="s">
        <v>738</v>
      </c>
      <c r="E41" s="48" t="s">
        <v>739</v>
      </c>
      <c r="F41" s="76"/>
      <c r="G41" s="77">
        <v>23203</v>
      </c>
    </row>
    <row r="42" spans="2:7" s="22" customFormat="1" ht="35.1" customHeight="1" x14ac:dyDescent="0.3">
      <c r="B42" s="692"/>
      <c r="C42" s="80" t="s">
        <v>737</v>
      </c>
      <c r="D42" s="48" t="s">
        <v>740</v>
      </c>
      <c r="E42" s="48" t="s">
        <v>739</v>
      </c>
      <c r="F42" s="48"/>
      <c r="G42" s="73">
        <v>0</v>
      </c>
    </row>
    <row r="43" spans="2:7" s="22" customFormat="1" ht="35.1" customHeight="1" x14ac:dyDescent="0.3">
      <c r="B43" s="692"/>
      <c r="C43" s="80" t="s">
        <v>737</v>
      </c>
      <c r="D43" s="48" t="s">
        <v>741</v>
      </c>
      <c r="E43" s="48" t="s">
        <v>739</v>
      </c>
      <c r="F43" s="48"/>
      <c r="G43" s="73">
        <v>269</v>
      </c>
    </row>
    <row r="44" spans="2:7" s="22" customFormat="1" ht="35.1" customHeight="1" x14ac:dyDescent="0.3">
      <c r="B44" s="692"/>
      <c r="C44" s="80" t="s">
        <v>737</v>
      </c>
      <c r="D44" s="48" t="s">
        <v>743</v>
      </c>
      <c r="E44" s="48" t="s">
        <v>742</v>
      </c>
      <c r="F44" s="48"/>
      <c r="G44" s="73">
        <v>276103</v>
      </c>
    </row>
    <row r="45" spans="2:7" s="22" customFormat="1" ht="35.1" customHeight="1" x14ac:dyDescent="0.3">
      <c r="B45" s="692"/>
      <c r="C45" s="80" t="s">
        <v>737</v>
      </c>
      <c r="D45" s="48" t="s">
        <v>743</v>
      </c>
      <c r="E45" s="48" t="s">
        <v>744</v>
      </c>
      <c r="F45" s="48"/>
      <c r="G45" s="73">
        <v>43294837</v>
      </c>
    </row>
    <row r="46" spans="2:7" s="22" customFormat="1" ht="35.1" customHeight="1" x14ac:dyDescent="0.3">
      <c r="B46" s="692"/>
      <c r="C46" s="80" t="s">
        <v>737</v>
      </c>
      <c r="D46" s="48" t="s">
        <v>743</v>
      </c>
      <c r="E46" s="48" t="s">
        <v>745</v>
      </c>
      <c r="F46" s="48"/>
      <c r="G46" s="73">
        <v>68236234</v>
      </c>
    </row>
    <row r="47" spans="2:7" s="22" customFormat="1" ht="35.1" customHeight="1" x14ac:dyDescent="0.3">
      <c r="B47" s="692"/>
      <c r="C47" s="80" t="s">
        <v>737</v>
      </c>
      <c r="D47" s="48" t="s">
        <v>743</v>
      </c>
      <c r="E47" s="48" t="s">
        <v>748</v>
      </c>
      <c r="F47" s="48"/>
      <c r="G47" s="73">
        <v>106935747</v>
      </c>
    </row>
    <row r="48" spans="2:7" s="22" customFormat="1" ht="35.1" customHeight="1" x14ac:dyDescent="0.3">
      <c r="B48" s="692"/>
      <c r="C48" s="80" t="s">
        <v>737</v>
      </c>
      <c r="D48" s="48" t="s">
        <v>743</v>
      </c>
      <c r="E48" s="48" t="s">
        <v>747</v>
      </c>
      <c r="F48" s="48"/>
      <c r="G48" s="73">
        <v>0</v>
      </c>
    </row>
    <row r="49" spans="2:10" s="22" customFormat="1" ht="35.1" customHeight="1" thickBot="1" x14ac:dyDescent="0.35">
      <c r="B49" s="693"/>
      <c r="C49" s="269" t="s">
        <v>218</v>
      </c>
      <c r="D49" s="78"/>
      <c r="E49" s="78"/>
      <c r="F49" s="78"/>
      <c r="G49" s="270">
        <f>SUM(G41:G48)</f>
        <v>218766393</v>
      </c>
    </row>
    <row r="50" spans="2:10" s="22" customFormat="1" ht="35.1" customHeight="1" x14ac:dyDescent="0.3">
      <c r="B50" s="691" t="s">
        <v>760</v>
      </c>
      <c r="C50" s="79" t="s">
        <v>737</v>
      </c>
      <c r="D50" s="48" t="s">
        <v>738</v>
      </c>
      <c r="E50" s="48" t="s">
        <v>739</v>
      </c>
      <c r="F50" s="76"/>
      <c r="G50" s="77">
        <v>71980</v>
      </c>
    </row>
    <row r="51" spans="2:10" s="22" customFormat="1" ht="35.1" customHeight="1" x14ac:dyDescent="0.3">
      <c r="B51" s="692"/>
      <c r="C51" s="80" t="s">
        <v>737</v>
      </c>
      <c r="D51" s="48" t="s">
        <v>740</v>
      </c>
      <c r="E51" s="48" t="s">
        <v>739</v>
      </c>
      <c r="F51" s="48"/>
      <c r="G51" s="73">
        <v>0</v>
      </c>
    </row>
    <row r="52" spans="2:10" s="22" customFormat="1" ht="35.1" customHeight="1" x14ac:dyDescent="0.3">
      <c r="B52" s="692"/>
      <c r="C52" s="80" t="s">
        <v>737</v>
      </c>
      <c r="D52" s="48" t="s">
        <v>741</v>
      </c>
      <c r="E52" s="48" t="s">
        <v>739</v>
      </c>
      <c r="F52" s="74"/>
      <c r="G52" s="75">
        <v>0</v>
      </c>
    </row>
    <row r="53" spans="2:10" s="22" customFormat="1" ht="35.1" customHeight="1" x14ac:dyDescent="0.3">
      <c r="B53" s="692"/>
      <c r="C53" s="80" t="s">
        <v>737</v>
      </c>
      <c r="D53" s="48" t="s">
        <v>743</v>
      </c>
      <c r="E53" s="48" t="s">
        <v>742</v>
      </c>
      <c r="F53" s="74"/>
      <c r="G53" s="75">
        <v>606129</v>
      </c>
    </row>
    <row r="54" spans="2:10" s="22" customFormat="1" ht="35.1" customHeight="1" x14ac:dyDescent="0.3">
      <c r="B54" s="692"/>
      <c r="C54" s="80" t="s">
        <v>737</v>
      </c>
      <c r="D54" s="48" t="s">
        <v>743</v>
      </c>
      <c r="E54" s="48" t="s">
        <v>744</v>
      </c>
      <c r="F54" s="74"/>
      <c r="G54" s="75">
        <v>25434896</v>
      </c>
    </row>
    <row r="55" spans="2:10" s="22" customFormat="1" ht="35.1" customHeight="1" x14ac:dyDescent="0.3">
      <c r="B55" s="692"/>
      <c r="C55" s="80" t="s">
        <v>737</v>
      </c>
      <c r="D55" s="48" t="s">
        <v>743</v>
      </c>
      <c r="E55" s="48" t="s">
        <v>745</v>
      </c>
      <c r="F55" s="74"/>
      <c r="G55" s="75">
        <v>128535298</v>
      </c>
    </row>
    <row r="56" spans="2:10" s="22" customFormat="1" ht="35.1" customHeight="1" x14ac:dyDescent="0.3">
      <c r="B56" s="692"/>
      <c r="C56" s="80" t="s">
        <v>737</v>
      </c>
      <c r="D56" s="48" t="s">
        <v>743</v>
      </c>
      <c r="E56" s="48" t="s">
        <v>748</v>
      </c>
      <c r="F56" s="74"/>
      <c r="G56" s="75">
        <v>53337963</v>
      </c>
    </row>
    <row r="57" spans="2:10" s="22" customFormat="1" ht="35.1" customHeight="1" x14ac:dyDescent="0.3">
      <c r="B57" s="692"/>
      <c r="C57" s="80" t="s">
        <v>737</v>
      </c>
      <c r="D57" s="48" t="s">
        <v>743</v>
      </c>
      <c r="E57" s="48" t="s">
        <v>747</v>
      </c>
      <c r="F57" s="74"/>
      <c r="G57" s="75">
        <v>0</v>
      </c>
    </row>
    <row r="58" spans="2:10" s="22" customFormat="1" ht="35.1" customHeight="1" thickBot="1" x14ac:dyDescent="0.35">
      <c r="B58" s="693"/>
      <c r="C58" s="269" t="s">
        <v>218</v>
      </c>
      <c r="D58" s="86"/>
      <c r="E58" s="85"/>
      <c r="F58" s="85"/>
      <c r="G58" s="271">
        <f>SUM(G50:G57)</f>
        <v>207986266</v>
      </c>
    </row>
    <row r="59" spans="2:10" s="22" customFormat="1" ht="20.25" x14ac:dyDescent="0.3">
      <c r="B59" s="42"/>
      <c r="C59" s="43"/>
      <c r="D59" s="42"/>
      <c r="E59" s="42"/>
      <c r="F59" s="42"/>
      <c r="G59" s="42"/>
    </row>
    <row r="60" spans="2:10" ht="19.5" customHeight="1" x14ac:dyDescent="0.25">
      <c r="B60" s="8"/>
      <c r="C60" s="8"/>
      <c r="D60" s="8"/>
      <c r="F60" s="8"/>
      <c r="G60" s="8"/>
      <c r="H60" s="8"/>
      <c r="I60" s="8"/>
      <c r="J60" s="8"/>
    </row>
    <row r="61" spans="2:10" ht="20.25" x14ac:dyDescent="0.3">
      <c r="B61" s="42"/>
      <c r="C61" s="43"/>
      <c r="D61" s="42"/>
      <c r="E61" s="35"/>
      <c r="F61" s="42"/>
      <c r="G61" s="42"/>
    </row>
    <row r="62" spans="2:10" ht="20.25" x14ac:dyDescent="0.3">
      <c r="B62" s="42"/>
      <c r="C62" s="43"/>
      <c r="D62" s="42"/>
      <c r="E62" s="42"/>
      <c r="F62" s="42"/>
      <c r="G62" s="42"/>
    </row>
  </sheetData>
  <mergeCells count="7">
    <mergeCell ref="B50:B58"/>
    <mergeCell ref="B23:B31"/>
    <mergeCell ref="J12:P13"/>
    <mergeCell ref="B7:G7"/>
    <mergeCell ref="B14:B22"/>
    <mergeCell ref="B32:B40"/>
    <mergeCell ref="B41:B49"/>
  </mergeCells>
  <printOptions horizontalCentered="1"/>
  <pageMargins left="0.25" right="0.25" top="0.75" bottom="0.75" header="0.3" footer="0.3"/>
  <pageSetup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36"/>
  <sheetViews>
    <sheetView showGridLines="0" topLeftCell="A8" workbookViewId="0">
      <selection activeCell="C1" sqref="B1:Q36"/>
    </sheetView>
  </sheetViews>
  <sheetFormatPr defaultRowHeight="15.75" x14ac:dyDescent="0.25"/>
  <cols>
    <col min="1" max="1" width="1.140625" style="345" customWidth="1"/>
    <col min="2" max="2" width="5.5703125" style="345" customWidth="1"/>
    <col min="3" max="3" width="20" style="345" customWidth="1"/>
    <col min="4" max="4" width="19.42578125" style="345" customWidth="1"/>
    <col min="5" max="7" width="14.7109375" style="345" customWidth="1"/>
    <col min="8" max="8" width="24.140625" style="345" customWidth="1"/>
    <col min="9" max="16" width="13.7109375" style="345" customWidth="1"/>
    <col min="17" max="17" width="13.140625" style="345" customWidth="1"/>
    <col min="18" max="16384" width="9.140625" style="345"/>
  </cols>
  <sheetData>
    <row r="1" spans="1:17" x14ac:dyDescent="0.25">
      <c r="P1" s="356" t="s">
        <v>202</v>
      </c>
    </row>
    <row r="3" spans="1:17" ht="22.5" x14ac:dyDescent="0.3">
      <c r="B3" s="726" t="s">
        <v>690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</row>
    <row r="5" spans="1:17" ht="16.5" thickBot="1" x14ac:dyDescent="0.3">
      <c r="P5" s="346" t="s">
        <v>3</v>
      </c>
    </row>
    <row r="6" spans="1:17" ht="28.5" customHeight="1" thickBot="1" x14ac:dyDescent="0.3">
      <c r="C6" s="727" t="s">
        <v>691</v>
      </c>
      <c r="D6" s="727" t="s">
        <v>692</v>
      </c>
      <c r="E6" s="727" t="s">
        <v>693</v>
      </c>
      <c r="F6" s="727" t="s">
        <v>694</v>
      </c>
      <c r="G6" s="727" t="s">
        <v>695</v>
      </c>
      <c r="H6" s="727" t="s">
        <v>771</v>
      </c>
      <c r="I6" s="727" t="s">
        <v>696</v>
      </c>
      <c r="J6" s="707" t="s">
        <v>770</v>
      </c>
      <c r="K6" s="708"/>
      <c r="L6" s="708"/>
      <c r="M6" s="708"/>
      <c r="N6" s="708"/>
      <c r="O6" s="708"/>
      <c r="P6" s="708"/>
      <c r="Q6" s="709"/>
    </row>
    <row r="7" spans="1:17" ht="36" customHeight="1" thickBot="1" x14ac:dyDescent="0.3">
      <c r="C7" s="728"/>
      <c r="D7" s="728"/>
      <c r="E7" s="728"/>
      <c r="F7" s="728"/>
      <c r="G7" s="728"/>
      <c r="H7" s="728"/>
      <c r="I7" s="728"/>
      <c r="J7" s="347" t="s">
        <v>697</v>
      </c>
      <c r="K7" s="347" t="s">
        <v>698</v>
      </c>
      <c r="L7" s="347" t="s">
        <v>699</v>
      </c>
      <c r="M7" s="347" t="s">
        <v>700</v>
      </c>
      <c r="N7" s="347" t="s">
        <v>701</v>
      </c>
      <c r="O7" s="347" t="s">
        <v>702</v>
      </c>
      <c r="P7" s="347" t="s">
        <v>703</v>
      </c>
      <c r="Q7" s="348" t="s">
        <v>704</v>
      </c>
    </row>
    <row r="8" spans="1:17" ht="15.75" customHeight="1" x14ac:dyDescent="0.25">
      <c r="A8" s="349"/>
      <c r="B8" s="349"/>
      <c r="C8" s="717" t="s">
        <v>53</v>
      </c>
      <c r="D8" s="720" t="s">
        <v>863</v>
      </c>
      <c r="E8" s="723">
        <v>2022</v>
      </c>
      <c r="F8" s="723">
        <v>2022</v>
      </c>
      <c r="G8" s="714">
        <v>3600000</v>
      </c>
      <c r="H8" s="710">
        <v>0</v>
      </c>
      <c r="I8" s="415" t="s">
        <v>705</v>
      </c>
      <c r="J8" s="416">
        <v>0</v>
      </c>
      <c r="K8" s="416">
        <v>0</v>
      </c>
      <c r="L8" s="416">
        <v>0</v>
      </c>
      <c r="M8" s="417">
        <v>0</v>
      </c>
      <c r="N8" s="417">
        <v>0</v>
      </c>
      <c r="O8" s="417">
        <v>0</v>
      </c>
      <c r="P8" s="417">
        <v>0</v>
      </c>
      <c r="Q8" s="417">
        <v>0</v>
      </c>
    </row>
    <row r="9" spans="1:17" x14ac:dyDescent="0.25">
      <c r="A9" s="349"/>
      <c r="B9" s="349"/>
      <c r="C9" s="718"/>
      <c r="D9" s="721"/>
      <c r="E9" s="724"/>
      <c r="F9" s="724"/>
      <c r="G9" s="715"/>
      <c r="H9" s="711"/>
      <c r="I9" s="415" t="s">
        <v>706</v>
      </c>
      <c r="J9" s="416">
        <v>0</v>
      </c>
      <c r="K9" s="416">
        <v>0</v>
      </c>
      <c r="L9" s="416">
        <v>0</v>
      </c>
      <c r="M9" s="417">
        <v>0</v>
      </c>
      <c r="N9" s="417">
        <v>0</v>
      </c>
      <c r="O9" s="417">
        <v>0</v>
      </c>
      <c r="P9" s="417">
        <v>0</v>
      </c>
      <c r="Q9" s="417">
        <v>0</v>
      </c>
    </row>
    <row r="10" spans="1:17" x14ac:dyDescent="0.25">
      <c r="A10" s="349"/>
      <c r="B10" s="349"/>
      <c r="C10" s="718"/>
      <c r="D10" s="721"/>
      <c r="E10" s="724"/>
      <c r="F10" s="724"/>
      <c r="G10" s="715"/>
      <c r="H10" s="711"/>
      <c r="I10" s="415" t="s">
        <v>49</v>
      </c>
      <c r="J10" s="416">
        <v>0</v>
      </c>
      <c r="K10" s="416">
        <v>0</v>
      </c>
      <c r="L10" s="416">
        <v>0</v>
      </c>
      <c r="M10" s="417">
        <v>0</v>
      </c>
      <c r="N10" s="417">
        <v>0</v>
      </c>
      <c r="O10" s="417">
        <v>0</v>
      </c>
      <c r="P10" s="417">
        <v>0</v>
      </c>
      <c r="Q10" s="417">
        <v>0</v>
      </c>
    </row>
    <row r="11" spans="1:17" x14ac:dyDescent="0.25">
      <c r="A11" s="349"/>
      <c r="B11" s="349"/>
      <c r="C11" s="718"/>
      <c r="D11" s="721"/>
      <c r="E11" s="724"/>
      <c r="F11" s="724"/>
      <c r="G11" s="715"/>
      <c r="H11" s="711"/>
      <c r="I11" s="415" t="s">
        <v>707</v>
      </c>
      <c r="J11" s="416">
        <v>0</v>
      </c>
      <c r="K11" s="416">
        <v>0</v>
      </c>
      <c r="L11" s="416">
        <v>3600000</v>
      </c>
      <c r="M11" s="417">
        <v>2744000</v>
      </c>
      <c r="N11" s="417">
        <v>3600000</v>
      </c>
      <c r="O11" s="417">
        <v>3442000</v>
      </c>
      <c r="P11" s="417">
        <v>3600000</v>
      </c>
      <c r="Q11" s="418">
        <v>3507000</v>
      </c>
    </row>
    <row r="12" spans="1:17" x14ac:dyDescent="0.25">
      <c r="A12" s="349"/>
      <c r="B12" s="349"/>
      <c r="C12" s="719"/>
      <c r="D12" s="722"/>
      <c r="E12" s="725"/>
      <c r="F12" s="725"/>
      <c r="G12" s="716"/>
      <c r="H12" s="712"/>
      <c r="I12" s="419" t="s">
        <v>708</v>
      </c>
      <c r="J12" s="420">
        <f>SUM(J8:J11)</f>
        <v>0</v>
      </c>
      <c r="K12" s="420">
        <f t="shared" ref="K12:M12" si="0">SUM(K8:K11)</f>
        <v>0</v>
      </c>
      <c r="L12" s="420">
        <f t="shared" si="0"/>
        <v>3600000</v>
      </c>
      <c r="M12" s="420">
        <f t="shared" si="0"/>
        <v>2744000</v>
      </c>
      <c r="N12" s="421">
        <v>3600000</v>
      </c>
      <c r="O12" s="421">
        <v>3442000</v>
      </c>
      <c r="P12" s="421">
        <f>P8+P9+P10+P11</f>
        <v>3600000</v>
      </c>
      <c r="Q12" s="421">
        <f>Q8+Q9+Q10+Q11</f>
        <v>3507000</v>
      </c>
    </row>
    <row r="13" spans="1:17" ht="15.75" customHeight="1" x14ac:dyDescent="0.25">
      <c r="A13" s="349"/>
      <c r="B13" s="349"/>
      <c r="C13" s="717" t="s">
        <v>54</v>
      </c>
      <c r="D13" s="720" t="s">
        <v>864</v>
      </c>
      <c r="E13" s="723">
        <v>2022</v>
      </c>
      <c r="F13" s="723">
        <v>2022</v>
      </c>
      <c r="G13" s="714">
        <v>1800000</v>
      </c>
      <c r="H13" s="710">
        <v>0</v>
      </c>
      <c r="I13" s="415" t="s">
        <v>705</v>
      </c>
      <c r="J13" s="416">
        <v>0</v>
      </c>
      <c r="K13" s="416">
        <v>0</v>
      </c>
      <c r="L13" s="416">
        <v>0</v>
      </c>
      <c r="M13" s="417">
        <v>0</v>
      </c>
      <c r="N13" s="417">
        <v>0</v>
      </c>
      <c r="O13" s="417">
        <v>0</v>
      </c>
      <c r="P13" s="417">
        <v>0</v>
      </c>
      <c r="Q13" s="417">
        <v>0</v>
      </c>
    </row>
    <row r="14" spans="1:17" x14ac:dyDescent="0.25">
      <c r="A14" s="349"/>
      <c r="B14" s="349"/>
      <c r="C14" s="718"/>
      <c r="D14" s="721"/>
      <c r="E14" s="724"/>
      <c r="F14" s="724"/>
      <c r="G14" s="715"/>
      <c r="H14" s="711"/>
      <c r="I14" s="415" t="s">
        <v>706</v>
      </c>
      <c r="J14" s="416">
        <v>0</v>
      </c>
      <c r="K14" s="416">
        <v>0</v>
      </c>
      <c r="L14" s="416">
        <v>0</v>
      </c>
      <c r="M14" s="417">
        <v>0</v>
      </c>
      <c r="N14" s="417">
        <v>0</v>
      </c>
      <c r="O14" s="417">
        <v>0</v>
      </c>
      <c r="P14" s="417">
        <v>0</v>
      </c>
      <c r="Q14" s="417">
        <v>0</v>
      </c>
    </row>
    <row r="15" spans="1:17" x14ac:dyDescent="0.25">
      <c r="A15" s="349"/>
      <c r="B15" s="349"/>
      <c r="C15" s="718"/>
      <c r="D15" s="721"/>
      <c r="E15" s="724"/>
      <c r="F15" s="724"/>
      <c r="G15" s="715"/>
      <c r="H15" s="711"/>
      <c r="I15" s="415" t="s">
        <v>49</v>
      </c>
      <c r="J15" s="416">
        <v>0</v>
      </c>
      <c r="K15" s="416">
        <v>0</v>
      </c>
      <c r="L15" s="416">
        <v>0</v>
      </c>
      <c r="M15" s="417">
        <v>0</v>
      </c>
      <c r="N15" s="417">
        <v>0</v>
      </c>
      <c r="O15" s="417">
        <v>0</v>
      </c>
      <c r="P15" s="417">
        <v>0</v>
      </c>
      <c r="Q15" s="417">
        <v>0</v>
      </c>
    </row>
    <row r="16" spans="1:17" x14ac:dyDescent="0.25">
      <c r="A16" s="349"/>
      <c r="B16" s="349"/>
      <c r="C16" s="718"/>
      <c r="D16" s="721"/>
      <c r="E16" s="724"/>
      <c r="F16" s="724"/>
      <c r="G16" s="715"/>
      <c r="H16" s="711"/>
      <c r="I16" s="415" t="s">
        <v>707</v>
      </c>
      <c r="J16" s="416">
        <v>1800000</v>
      </c>
      <c r="K16" s="416">
        <v>1020371.4</v>
      </c>
      <c r="L16" s="416">
        <v>1800000</v>
      </c>
      <c r="M16" s="417">
        <v>1316619</v>
      </c>
      <c r="N16" s="417">
        <v>1800000</v>
      </c>
      <c r="O16" s="417">
        <v>1316619</v>
      </c>
      <c r="P16" s="417">
        <v>1800000</v>
      </c>
      <c r="Q16" s="417">
        <v>1316619</v>
      </c>
    </row>
    <row r="17" spans="1:17" x14ac:dyDescent="0.25">
      <c r="A17" s="349"/>
      <c r="B17" s="349"/>
      <c r="C17" s="719"/>
      <c r="D17" s="722"/>
      <c r="E17" s="725"/>
      <c r="F17" s="725"/>
      <c r="G17" s="716"/>
      <c r="H17" s="712"/>
      <c r="I17" s="419" t="s">
        <v>708</v>
      </c>
      <c r="J17" s="420">
        <f>SUM(J13:J16)</f>
        <v>1800000</v>
      </c>
      <c r="K17" s="420">
        <f t="shared" ref="K17:M17" si="1">SUM(K13:K16)</f>
        <v>1020371.4</v>
      </c>
      <c r="L17" s="420">
        <f t="shared" si="1"/>
        <v>1800000</v>
      </c>
      <c r="M17" s="420">
        <f t="shared" si="1"/>
        <v>1316619</v>
      </c>
      <c r="N17" s="421">
        <v>1800000</v>
      </c>
      <c r="O17" s="421">
        <v>1316619</v>
      </c>
      <c r="P17" s="421">
        <f>SUM(P13:P16)</f>
        <v>1800000</v>
      </c>
      <c r="Q17" s="421">
        <f>SUM(Q13:Q16)</f>
        <v>1316619</v>
      </c>
    </row>
    <row r="18" spans="1:17" ht="15.75" customHeight="1" x14ac:dyDescent="0.25">
      <c r="A18" s="349"/>
      <c r="B18" s="349"/>
      <c r="C18" s="717" t="s">
        <v>55</v>
      </c>
      <c r="D18" s="720" t="s">
        <v>865</v>
      </c>
      <c r="E18" s="723">
        <v>2022</v>
      </c>
      <c r="F18" s="723">
        <v>2022</v>
      </c>
      <c r="G18" s="714">
        <v>800000</v>
      </c>
      <c r="H18" s="710">
        <v>0</v>
      </c>
      <c r="I18" s="415" t="s">
        <v>705</v>
      </c>
      <c r="J18" s="416">
        <v>0</v>
      </c>
      <c r="K18" s="416">
        <v>0</v>
      </c>
      <c r="L18" s="416">
        <v>0</v>
      </c>
      <c r="M18" s="417">
        <v>0</v>
      </c>
      <c r="N18" s="417">
        <v>0</v>
      </c>
      <c r="O18" s="417">
        <v>0</v>
      </c>
      <c r="P18" s="417">
        <v>0</v>
      </c>
      <c r="Q18" s="417">
        <v>0</v>
      </c>
    </row>
    <row r="19" spans="1:17" x14ac:dyDescent="0.25">
      <c r="A19" s="349"/>
      <c r="B19" s="349"/>
      <c r="C19" s="718"/>
      <c r="D19" s="721"/>
      <c r="E19" s="724"/>
      <c r="F19" s="724"/>
      <c r="G19" s="715"/>
      <c r="H19" s="711"/>
      <c r="I19" s="415" t="s">
        <v>706</v>
      </c>
      <c r="J19" s="416">
        <v>0</v>
      </c>
      <c r="K19" s="416">
        <v>0</v>
      </c>
      <c r="L19" s="416">
        <v>0</v>
      </c>
      <c r="M19" s="417">
        <v>0</v>
      </c>
      <c r="N19" s="417">
        <v>0</v>
      </c>
      <c r="O19" s="417">
        <v>0</v>
      </c>
      <c r="P19" s="417">
        <v>0</v>
      </c>
      <c r="Q19" s="417">
        <v>0</v>
      </c>
    </row>
    <row r="20" spans="1:17" x14ac:dyDescent="0.25">
      <c r="A20" s="349"/>
      <c r="B20" s="349"/>
      <c r="C20" s="718"/>
      <c r="D20" s="721"/>
      <c r="E20" s="724"/>
      <c r="F20" s="724"/>
      <c r="G20" s="715"/>
      <c r="H20" s="711"/>
      <c r="I20" s="415" t="s">
        <v>49</v>
      </c>
      <c r="J20" s="416">
        <v>0</v>
      </c>
      <c r="K20" s="416">
        <v>0</v>
      </c>
      <c r="L20" s="416">
        <v>0</v>
      </c>
      <c r="M20" s="417">
        <v>0</v>
      </c>
      <c r="N20" s="417">
        <v>0</v>
      </c>
      <c r="O20" s="417">
        <v>0</v>
      </c>
      <c r="P20" s="417">
        <v>0</v>
      </c>
      <c r="Q20" s="417">
        <v>0</v>
      </c>
    </row>
    <row r="21" spans="1:17" x14ac:dyDescent="0.25">
      <c r="A21" s="349"/>
      <c r="B21" s="349"/>
      <c r="C21" s="718"/>
      <c r="D21" s="721"/>
      <c r="E21" s="724"/>
      <c r="F21" s="724"/>
      <c r="G21" s="715"/>
      <c r="H21" s="711"/>
      <c r="I21" s="415" t="s">
        <v>707</v>
      </c>
      <c r="J21" s="416">
        <v>800000</v>
      </c>
      <c r="K21" s="416">
        <v>796500</v>
      </c>
      <c r="L21" s="416">
        <v>800000</v>
      </c>
      <c r="M21" s="416">
        <v>796500</v>
      </c>
      <c r="N21" s="417">
        <v>800000</v>
      </c>
      <c r="O21" s="417">
        <v>796500</v>
      </c>
      <c r="P21" s="417">
        <v>800000</v>
      </c>
      <c r="Q21" s="417">
        <v>796500</v>
      </c>
    </row>
    <row r="22" spans="1:17" x14ac:dyDescent="0.25">
      <c r="A22" s="349"/>
      <c r="B22" s="349"/>
      <c r="C22" s="719"/>
      <c r="D22" s="722"/>
      <c r="E22" s="725"/>
      <c r="F22" s="725"/>
      <c r="G22" s="716"/>
      <c r="H22" s="712"/>
      <c r="I22" s="419" t="s">
        <v>708</v>
      </c>
      <c r="J22" s="420">
        <v>800000</v>
      </c>
      <c r="K22" s="420">
        <v>796500</v>
      </c>
      <c r="L22" s="420">
        <v>0</v>
      </c>
      <c r="M22" s="421">
        <v>0</v>
      </c>
      <c r="N22" s="421">
        <v>800000</v>
      </c>
      <c r="O22" s="421">
        <v>796500</v>
      </c>
      <c r="P22" s="421">
        <f>SUM(P18:P21)</f>
        <v>800000</v>
      </c>
      <c r="Q22" s="421">
        <f>SUM(Q18:Q21)</f>
        <v>796500</v>
      </c>
    </row>
    <row r="23" spans="1:17" x14ac:dyDescent="0.25">
      <c r="A23" s="349"/>
      <c r="B23" s="349"/>
      <c r="C23" s="735"/>
      <c r="D23" s="738"/>
      <c r="E23" s="729"/>
      <c r="F23" s="729"/>
      <c r="G23" s="732"/>
      <c r="H23" s="701"/>
      <c r="I23" s="361" t="s">
        <v>705</v>
      </c>
      <c r="J23" s="417"/>
      <c r="K23" s="417"/>
      <c r="L23" s="417"/>
      <c r="M23" s="417"/>
      <c r="N23" s="417"/>
      <c r="O23" s="417"/>
      <c r="P23" s="350"/>
      <c r="Q23" s="351"/>
    </row>
    <row r="24" spans="1:17" x14ac:dyDescent="0.25">
      <c r="A24" s="349"/>
      <c r="B24" s="349"/>
      <c r="C24" s="736"/>
      <c r="D24" s="739"/>
      <c r="E24" s="730"/>
      <c r="F24" s="730"/>
      <c r="G24" s="733"/>
      <c r="H24" s="702"/>
      <c r="I24" s="361" t="s">
        <v>706</v>
      </c>
      <c r="J24" s="417"/>
      <c r="K24" s="417"/>
      <c r="L24" s="417"/>
      <c r="M24" s="417"/>
      <c r="N24" s="417"/>
      <c r="O24" s="417"/>
      <c r="P24" s="350"/>
      <c r="Q24" s="351"/>
    </row>
    <row r="25" spans="1:17" x14ac:dyDescent="0.25">
      <c r="A25" s="349"/>
      <c r="B25" s="349"/>
      <c r="C25" s="736"/>
      <c r="D25" s="739"/>
      <c r="E25" s="730"/>
      <c r="F25" s="730"/>
      <c r="G25" s="733"/>
      <c r="H25" s="702"/>
      <c r="I25" s="361" t="s">
        <v>49</v>
      </c>
      <c r="J25" s="417"/>
      <c r="K25" s="417"/>
      <c r="L25" s="417"/>
      <c r="M25" s="417"/>
      <c r="N25" s="417"/>
      <c r="O25" s="417"/>
      <c r="P25" s="350"/>
      <c r="Q25" s="351"/>
    </row>
    <row r="26" spans="1:17" x14ac:dyDescent="0.25">
      <c r="A26" s="349"/>
      <c r="B26" s="349"/>
      <c r="C26" s="736"/>
      <c r="D26" s="739"/>
      <c r="E26" s="730"/>
      <c r="F26" s="730"/>
      <c r="G26" s="733"/>
      <c r="H26" s="702"/>
      <c r="I26" s="361" t="s">
        <v>707</v>
      </c>
      <c r="J26" s="417"/>
      <c r="K26" s="417"/>
      <c r="L26" s="417"/>
      <c r="M26" s="417"/>
      <c r="N26" s="417"/>
      <c r="O26" s="417"/>
      <c r="P26" s="350"/>
      <c r="Q26" s="351"/>
    </row>
    <row r="27" spans="1:17" x14ac:dyDescent="0.25">
      <c r="A27" s="349"/>
      <c r="B27" s="349"/>
      <c r="C27" s="737"/>
      <c r="D27" s="740"/>
      <c r="E27" s="731"/>
      <c r="F27" s="731"/>
      <c r="G27" s="734"/>
      <c r="H27" s="713"/>
      <c r="I27" s="362" t="s">
        <v>708</v>
      </c>
      <c r="J27" s="421"/>
      <c r="K27" s="421"/>
      <c r="L27" s="421"/>
      <c r="M27" s="421"/>
      <c r="N27" s="421"/>
      <c r="O27" s="421"/>
      <c r="P27" s="352"/>
      <c r="Q27" s="353"/>
    </row>
    <row r="28" spans="1:17" x14ac:dyDescent="0.25">
      <c r="A28" s="349"/>
      <c r="B28" s="349"/>
      <c r="C28" s="735"/>
      <c r="D28" s="738"/>
      <c r="E28" s="729"/>
      <c r="F28" s="729"/>
      <c r="G28" s="732"/>
      <c r="H28" s="701"/>
      <c r="I28" s="361" t="s">
        <v>705</v>
      </c>
      <c r="J28" s="417"/>
      <c r="K28" s="417"/>
      <c r="L28" s="417"/>
      <c r="M28" s="417"/>
      <c r="N28" s="417"/>
      <c r="O28" s="417"/>
      <c r="P28" s="350"/>
      <c r="Q28" s="351"/>
    </row>
    <row r="29" spans="1:17" x14ac:dyDescent="0.25">
      <c r="A29" s="349"/>
      <c r="B29" s="349"/>
      <c r="C29" s="736"/>
      <c r="D29" s="739"/>
      <c r="E29" s="730"/>
      <c r="F29" s="730"/>
      <c r="G29" s="733"/>
      <c r="H29" s="702"/>
      <c r="I29" s="361" t="s">
        <v>706</v>
      </c>
      <c r="J29" s="417"/>
      <c r="K29" s="417"/>
      <c r="L29" s="417"/>
      <c r="M29" s="417"/>
      <c r="N29" s="417"/>
      <c r="O29" s="417"/>
      <c r="P29" s="350"/>
      <c r="Q29" s="351"/>
    </row>
    <row r="30" spans="1:17" x14ac:dyDescent="0.25">
      <c r="A30" s="349"/>
      <c r="B30" s="349"/>
      <c r="C30" s="736"/>
      <c r="D30" s="739"/>
      <c r="E30" s="730"/>
      <c r="F30" s="730"/>
      <c r="G30" s="733"/>
      <c r="H30" s="702"/>
      <c r="I30" s="361" t="s">
        <v>49</v>
      </c>
      <c r="J30" s="417"/>
      <c r="K30" s="417"/>
      <c r="L30" s="417"/>
      <c r="M30" s="417"/>
      <c r="N30" s="417"/>
      <c r="O30" s="417"/>
      <c r="P30" s="350"/>
      <c r="Q30" s="351"/>
    </row>
    <row r="31" spans="1:17" x14ac:dyDescent="0.25">
      <c r="A31" s="349"/>
      <c r="B31" s="349"/>
      <c r="C31" s="736"/>
      <c r="D31" s="739"/>
      <c r="E31" s="730"/>
      <c r="F31" s="730"/>
      <c r="G31" s="733"/>
      <c r="H31" s="702"/>
      <c r="I31" s="361" t="s">
        <v>707</v>
      </c>
      <c r="J31" s="417"/>
      <c r="K31" s="417"/>
      <c r="L31" s="417"/>
      <c r="M31" s="417"/>
      <c r="N31" s="417"/>
      <c r="O31" s="417"/>
      <c r="P31" s="350"/>
      <c r="Q31" s="351"/>
    </row>
    <row r="32" spans="1:17" ht="16.5" thickBot="1" x14ac:dyDescent="0.3">
      <c r="A32" s="349"/>
      <c r="B32" s="349"/>
      <c r="C32" s="737"/>
      <c r="D32" s="740"/>
      <c r="E32" s="731"/>
      <c r="F32" s="731"/>
      <c r="G32" s="734"/>
      <c r="H32" s="703"/>
      <c r="I32" s="362" t="s">
        <v>708</v>
      </c>
      <c r="J32" s="421"/>
      <c r="K32" s="421"/>
      <c r="L32" s="421"/>
      <c r="M32" s="421"/>
      <c r="N32" s="421"/>
      <c r="O32" s="421"/>
      <c r="P32" s="352"/>
      <c r="Q32" s="354"/>
    </row>
    <row r="33" spans="2:17" ht="26.25" customHeight="1" thickBot="1" x14ac:dyDescent="0.3">
      <c r="C33" s="704" t="s">
        <v>709</v>
      </c>
      <c r="D33" s="705"/>
      <c r="E33" s="705"/>
      <c r="F33" s="706"/>
      <c r="G33" s="422">
        <f>G8+G13+G18</f>
        <v>6200000</v>
      </c>
      <c r="H33" s="423"/>
      <c r="I33" s="355"/>
      <c r="J33" s="424">
        <f>J12+J17+J22</f>
        <v>2600000</v>
      </c>
      <c r="K33" s="424">
        <f t="shared" ref="K33:M33" si="2">K12+K17+K22</f>
        <v>1816871.4</v>
      </c>
      <c r="L33" s="424">
        <f t="shared" si="2"/>
        <v>5400000</v>
      </c>
      <c r="M33" s="424">
        <f t="shared" si="2"/>
        <v>4060619</v>
      </c>
      <c r="N33" s="424">
        <f>N12+N17+N22</f>
        <v>6200000</v>
      </c>
      <c r="O33" s="424">
        <f>O12+O17+O22</f>
        <v>5555119</v>
      </c>
      <c r="P33" s="424">
        <f t="shared" ref="P33:Q33" si="3">P12+P17+P22</f>
        <v>6200000</v>
      </c>
      <c r="Q33" s="424">
        <f t="shared" si="3"/>
        <v>5620119</v>
      </c>
    </row>
    <row r="35" spans="2:17" x14ac:dyDescent="0.25">
      <c r="B35" s="345" t="s">
        <v>710</v>
      </c>
    </row>
    <row r="36" spans="2:17" x14ac:dyDescent="0.25">
      <c r="B36" s="345" t="s">
        <v>711</v>
      </c>
    </row>
  </sheetData>
  <mergeCells count="40">
    <mergeCell ref="F28:F32"/>
    <mergeCell ref="G28:G32"/>
    <mergeCell ref="C23:C27"/>
    <mergeCell ref="D23:D27"/>
    <mergeCell ref="E23:E27"/>
    <mergeCell ref="F23:F27"/>
    <mergeCell ref="G23:G27"/>
    <mergeCell ref="C28:C32"/>
    <mergeCell ref="D28:D32"/>
    <mergeCell ref="E28:E32"/>
    <mergeCell ref="F13:F17"/>
    <mergeCell ref="G13:G17"/>
    <mergeCell ref="C18:C22"/>
    <mergeCell ref="D18:D22"/>
    <mergeCell ref="E18:E22"/>
    <mergeCell ref="F18:F22"/>
    <mergeCell ref="B3:P3"/>
    <mergeCell ref="C6:C7"/>
    <mergeCell ref="D6:D7"/>
    <mergeCell ref="E6:E7"/>
    <mergeCell ref="F6:F7"/>
    <mergeCell ref="G6:G7"/>
    <mergeCell ref="H6:H7"/>
    <mergeCell ref="I6:I7"/>
    <mergeCell ref="H28:H32"/>
    <mergeCell ref="C33:F33"/>
    <mergeCell ref="J6:Q6"/>
    <mergeCell ref="H8:H12"/>
    <mergeCell ref="H13:H17"/>
    <mergeCell ref="H18:H22"/>
    <mergeCell ref="H23:H27"/>
    <mergeCell ref="G8:G12"/>
    <mergeCell ref="C8:C12"/>
    <mergeCell ref="D8:D12"/>
    <mergeCell ref="E8:E12"/>
    <mergeCell ref="F8:F12"/>
    <mergeCell ref="G18:G22"/>
    <mergeCell ref="C13:C17"/>
    <mergeCell ref="D13:D17"/>
    <mergeCell ref="E13:E17"/>
  </mergeCells>
  <pageMargins left="0.11811023622047245" right="0.11811023622047245" top="0.74803149606299213" bottom="0.74803149606299213" header="0.31496062992125984" footer="0.31496062992125984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G42"/>
  <sheetViews>
    <sheetView showGridLines="0" tabSelected="1" topLeftCell="A27" workbookViewId="0">
      <selection sqref="A1:F42"/>
    </sheetView>
  </sheetViews>
  <sheetFormatPr defaultRowHeight="12.75" x14ac:dyDescent="0.2"/>
  <cols>
    <col min="1" max="1" width="1.5703125" style="164" customWidth="1"/>
    <col min="2" max="2" width="39.140625" style="164" customWidth="1"/>
    <col min="3" max="6" width="20.7109375" style="164" customWidth="1"/>
    <col min="7" max="16384" width="9.140625" style="164"/>
  </cols>
  <sheetData>
    <row r="1" spans="2:6" ht="15.75" x14ac:dyDescent="0.25">
      <c r="F1" s="6" t="s">
        <v>210</v>
      </c>
    </row>
    <row r="2" spans="2:6" ht="15.75" customHeight="1" x14ac:dyDescent="0.25">
      <c r="B2" s="527" t="s">
        <v>684</v>
      </c>
      <c r="C2" s="527"/>
      <c r="D2" s="527"/>
      <c r="E2" s="527"/>
      <c r="F2" s="527"/>
    </row>
    <row r="3" spans="2:6" ht="40.5" customHeight="1" x14ac:dyDescent="0.2"/>
    <row r="4" spans="2:6" ht="15.75" x14ac:dyDescent="0.25">
      <c r="B4" s="527" t="s">
        <v>761</v>
      </c>
      <c r="C4" s="527"/>
      <c r="D4" s="527"/>
      <c r="E4" s="527"/>
      <c r="F4" s="527"/>
    </row>
    <row r="5" spans="2:6" ht="13.5" thickBot="1" x14ac:dyDescent="0.25">
      <c r="F5" s="36" t="s">
        <v>3</v>
      </c>
    </row>
    <row r="6" spans="2:6" ht="36" customHeight="1" thickBot="1" x14ac:dyDescent="0.25">
      <c r="B6" s="168" t="s">
        <v>270</v>
      </c>
      <c r="C6" s="167" t="s">
        <v>772</v>
      </c>
      <c r="D6" s="167" t="s">
        <v>773</v>
      </c>
      <c r="E6" s="167" t="s">
        <v>774</v>
      </c>
      <c r="F6" s="167" t="s">
        <v>775</v>
      </c>
    </row>
    <row r="7" spans="2:6" ht="30" customHeight="1" x14ac:dyDescent="0.2">
      <c r="B7" s="165" t="s">
        <v>236</v>
      </c>
      <c r="C7" s="327">
        <v>186051830</v>
      </c>
      <c r="D7" s="327">
        <v>67488117.109999999</v>
      </c>
      <c r="E7" s="327">
        <v>23830000</v>
      </c>
      <c r="F7" s="426">
        <v>29389949</v>
      </c>
    </row>
    <row r="8" spans="2:6" ht="30" customHeight="1" x14ac:dyDescent="0.2">
      <c r="B8" s="165" t="s">
        <v>271</v>
      </c>
      <c r="C8" s="398">
        <v>31960446</v>
      </c>
      <c r="D8" s="398">
        <f>115339094-D9-D7</f>
        <v>5179785.8900000006</v>
      </c>
      <c r="E8" s="398">
        <v>26530970</v>
      </c>
      <c r="F8" s="398">
        <v>18859715.649999999</v>
      </c>
    </row>
    <row r="9" spans="2:6" ht="30" customHeight="1" thickBot="1" x14ac:dyDescent="0.25">
      <c r="B9" s="166" t="s">
        <v>237</v>
      </c>
      <c r="C9" s="329">
        <v>10431981</v>
      </c>
      <c r="D9" s="329">
        <v>42671191</v>
      </c>
      <c r="E9" s="329">
        <v>45840605</v>
      </c>
      <c r="F9" s="425">
        <v>46899041.619999997</v>
      </c>
    </row>
    <row r="10" spans="2:6" ht="13.5" customHeight="1" thickTop="1" x14ac:dyDescent="0.2">
      <c r="B10" s="754" t="s">
        <v>263</v>
      </c>
      <c r="C10" s="756">
        <f>SUM(C7:C9)</f>
        <v>228444257</v>
      </c>
      <c r="D10" s="756">
        <f t="shared" ref="D10:F10" si="0">SUM(D7:D9)</f>
        <v>115339094</v>
      </c>
      <c r="E10" s="756">
        <f t="shared" si="0"/>
        <v>96201575</v>
      </c>
      <c r="F10" s="758">
        <f t="shared" si="0"/>
        <v>95148706.269999996</v>
      </c>
    </row>
    <row r="11" spans="2:6" ht="15" customHeight="1" thickBot="1" x14ac:dyDescent="0.25">
      <c r="B11" s="755"/>
      <c r="C11" s="757"/>
      <c r="D11" s="757"/>
      <c r="E11" s="757"/>
      <c r="F11" s="759"/>
    </row>
    <row r="12" spans="2:6" x14ac:dyDescent="0.2">
      <c r="B12" s="326" t="s">
        <v>578</v>
      </c>
    </row>
    <row r="14" spans="2:6" ht="15.75" x14ac:dyDescent="0.25">
      <c r="B14" s="527" t="s">
        <v>858</v>
      </c>
      <c r="C14" s="527"/>
      <c r="D14" s="527"/>
      <c r="E14" s="527"/>
      <c r="F14" s="527"/>
    </row>
    <row r="15" spans="2:6" ht="13.5" thickBot="1" x14ac:dyDescent="0.25">
      <c r="F15" s="36" t="s">
        <v>3</v>
      </c>
    </row>
    <row r="16" spans="2:6" ht="36" customHeight="1" thickBot="1" x14ac:dyDescent="0.25">
      <c r="B16" s="168" t="s">
        <v>272</v>
      </c>
      <c r="C16" s="167" t="s">
        <v>772</v>
      </c>
      <c r="D16" s="167" t="s">
        <v>773</v>
      </c>
      <c r="E16" s="167" t="s">
        <v>774</v>
      </c>
      <c r="F16" s="167" t="s">
        <v>775</v>
      </c>
    </row>
    <row r="17" spans="1:7" ht="30" customHeight="1" x14ac:dyDescent="0.2">
      <c r="B17" s="165" t="s">
        <v>236</v>
      </c>
      <c r="C17" s="327">
        <v>126704826</v>
      </c>
      <c r="D17" s="327">
        <v>44946189</v>
      </c>
      <c r="E17" s="327">
        <v>66866958</v>
      </c>
      <c r="F17" s="414">
        <v>163082242</v>
      </c>
    </row>
    <row r="18" spans="1:7" ht="30" customHeight="1" x14ac:dyDescent="0.2">
      <c r="B18" s="165" t="s">
        <v>271</v>
      </c>
      <c r="C18" s="328">
        <v>0</v>
      </c>
      <c r="D18" s="328">
        <v>0</v>
      </c>
      <c r="E18" s="328">
        <v>0</v>
      </c>
      <c r="F18" s="328"/>
    </row>
    <row r="19" spans="1:7" ht="30" customHeight="1" thickBot="1" x14ac:dyDescent="0.25">
      <c r="B19" s="166" t="s">
        <v>237</v>
      </c>
      <c r="C19" s="329">
        <v>0</v>
      </c>
      <c r="D19" s="329">
        <v>0</v>
      </c>
      <c r="E19" s="329">
        <v>0</v>
      </c>
      <c r="F19" s="329"/>
    </row>
    <row r="20" spans="1:7" ht="13.5" customHeight="1" thickTop="1" x14ac:dyDescent="0.2">
      <c r="B20" s="754" t="s">
        <v>263</v>
      </c>
      <c r="C20" s="756">
        <f>SUM(C17:C19)</f>
        <v>126704826</v>
      </c>
      <c r="D20" s="756">
        <f t="shared" ref="D20:F20" si="1">SUM(D17:D19)</f>
        <v>44946189</v>
      </c>
      <c r="E20" s="756">
        <f t="shared" si="1"/>
        <v>66866958</v>
      </c>
      <c r="F20" s="756">
        <f t="shared" si="1"/>
        <v>163082242</v>
      </c>
    </row>
    <row r="21" spans="1:7" ht="15" customHeight="1" thickBot="1" x14ac:dyDescent="0.25">
      <c r="B21" s="755"/>
      <c r="C21" s="757"/>
      <c r="D21" s="757"/>
      <c r="E21" s="757"/>
      <c r="F21" s="757"/>
    </row>
    <row r="22" spans="1:7" ht="15" customHeight="1" x14ac:dyDescent="0.2">
      <c r="B22" s="326" t="s">
        <v>578</v>
      </c>
      <c r="C22" s="344"/>
      <c r="D22" s="344"/>
      <c r="E22" s="344"/>
      <c r="F22" s="344"/>
    </row>
    <row r="23" spans="1:7" ht="10.5" customHeight="1" x14ac:dyDescent="0.2">
      <c r="B23" s="169"/>
      <c r="C23" s="344"/>
      <c r="D23" s="344"/>
      <c r="E23" s="344"/>
      <c r="F23" s="344"/>
    </row>
    <row r="24" spans="1:7" ht="15" customHeight="1" x14ac:dyDescent="0.2">
      <c r="B24" s="749" t="s">
        <v>712</v>
      </c>
      <c r="C24" s="749"/>
      <c r="D24" s="749"/>
      <c r="E24" s="749"/>
      <c r="F24" s="749"/>
    </row>
    <row r="25" spans="1:7" ht="13.5" thickBot="1" x14ac:dyDescent="0.25">
      <c r="E25" s="36"/>
      <c r="F25" s="36" t="s">
        <v>3</v>
      </c>
    </row>
    <row r="26" spans="1:7" ht="48" customHeight="1" thickBot="1" x14ac:dyDescent="0.25">
      <c r="B26" s="359"/>
      <c r="C26" s="366" t="s">
        <v>717</v>
      </c>
      <c r="D26" s="428" t="s">
        <v>867</v>
      </c>
      <c r="E26" s="365" t="s">
        <v>716</v>
      </c>
      <c r="F26" s="226" t="s">
        <v>867</v>
      </c>
    </row>
    <row r="27" spans="1:7" ht="34.5" customHeight="1" thickBot="1" x14ac:dyDescent="0.3">
      <c r="A27" s="178"/>
      <c r="B27" s="360" t="s">
        <v>866</v>
      </c>
      <c r="C27" s="427">
        <v>172</v>
      </c>
      <c r="D27" s="429" t="s">
        <v>869</v>
      </c>
      <c r="E27" s="367" t="s">
        <v>868</v>
      </c>
      <c r="F27" s="364" t="s">
        <v>868</v>
      </c>
    </row>
    <row r="28" spans="1:7" x14ac:dyDescent="0.2">
      <c r="B28" s="164" t="s">
        <v>578</v>
      </c>
    </row>
    <row r="29" spans="1:7" ht="13.5" thickBot="1" x14ac:dyDescent="0.25">
      <c r="B29" s="357"/>
      <c r="C29" s="357"/>
      <c r="D29" s="357"/>
      <c r="E29" s="357"/>
      <c r="F29" s="36" t="s">
        <v>3</v>
      </c>
    </row>
    <row r="30" spans="1:7" ht="36.75" customHeight="1" thickBot="1" x14ac:dyDescent="0.25">
      <c r="B30" s="750" t="s">
        <v>713</v>
      </c>
      <c r="C30" s="751"/>
      <c r="D30" s="751"/>
      <c r="E30" s="752"/>
      <c r="F30" s="343" t="s">
        <v>870</v>
      </c>
      <c r="G30" s="339"/>
    </row>
    <row r="31" spans="1:7" ht="40.5" customHeight="1" x14ac:dyDescent="0.2">
      <c r="B31" s="753" t="s">
        <v>871</v>
      </c>
      <c r="C31" s="753"/>
      <c r="D31" s="753"/>
      <c r="E31" s="753"/>
      <c r="F31" s="430">
        <v>365245.95</v>
      </c>
    </row>
    <row r="32" spans="1:7" ht="40.5" customHeight="1" x14ac:dyDescent="0.2">
      <c r="B32" s="753" t="s">
        <v>872</v>
      </c>
      <c r="C32" s="753"/>
      <c r="D32" s="753"/>
      <c r="E32" s="753"/>
      <c r="F32" s="431">
        <v>151435.06</v>
      </c>
    </row>
    <row r="33" spans="2:6" ht="40.5" customHeight="1" x14ac:dyDescent="0.2">
      <c r="B33" s="745" t="s">
        <v>873</v>
      </c>
      <c r="C33" s="746"/>
      <c r="D33" s="746"/>
      <c r="E33" s="747"/>
      <c r="F33" s="432">
        <v>119414.15</v>
      </c>
    </row>
    <row r="34" spans="2:6" ht="40.5" customHeight="1" thickBot="1" x14ac:dyDescent="0.25">
      <c r="B34" s="745" t="s">
        <v>874</v>
      </c>
      <c r="C34" s="746"/>
      <c r="D34" s="746"/>
      <c r="E34" s="747"/>
      <c r="F34" s="432">
        <v>71366.48</v>
      </c>
    </row>
    <row r="35" spans="2:6" ht="40.5" customHeight="1" thickBot="1" x14ac:dyDescent="0.25">
      <c r="B35" s="748" t="s">
        <v>875</v>
      </c>
      <c r="C35" s="746"/>
      <c r="D35" s="746"/>
      <c r="E35" s="747"/>
      <c r="F35" s="433">
        <v>217705.15</v>
      </c>
    </row>
    <row r="36" spans="2:6" ht="40.5" customHeight="1" thickBot="1" x14ac:dyDescent="0.25">
      <c r="B36" s="745" t="s">
        <v>876</v>
      </c>
      <c r="C36" s="746"/>
      <c r="D36" s="746"/>
      <c r="E36" s="747"/>
      <c r="F36" s="434">
        <v>121854.66</v>
      </c>
    </row>
    <row r="37" spans="2:6" ht="40.5" customHeight="1" x14ac:dyDescent="0.2">
      <c r="B37" s="745" t="s">
        <v>877</v>
      </c>
      <c r="C37" s="746"/>
      <c r="D37" s="746"/>
      <c r="E37" s="747"/>
      <c r="F37" s="435">
        <v>187980.62</v>
      </c>
    </row>
    <row r="38" spans="2:6" ht="40.5" customHeight="1" thickBot="1" x14ac:dyDescent="0.25">
      <c r="B38" s="742" t="s">
        <v>878</v>
      </c>
      <c r="C38" s="743"/>
      <c r="D38" s="743"/>
      <c r="E38" s="744"/>
      <c r="F38" s="358">
        <v>316301.3</v>
      </c>
    </row>
    <row r="39" spans="2:6" ht="3" customHeight="1" x14ac:dyDescent="0.2"/>
    <row r="40" spans="2:6" ht="12.75" customHeight="1" x14ac:dyDescent="0.2">
      <c r="B40" s="741" t="s">
        <v>715</v>
      </c>
      <c r="C40" s="741"/>
      <c r="D40" s="741"/>
      <c r="E40" s="741"/>
      <c r="F40" s="741"/>
    </row>
    <row r="41" spans="2:6" ht="26.25" customHeight="1" x14ac:dyDescent="0.2">
      <c r="B41" s="741"/>
      <c r="C41" s="741"/>
      <c r="D41" s="741"/>
      <c r="E41" s="741"/>
      <c r="F41" s="741"/>
    </row>
    <row r="42" spans="2:6" ht="15" x14ac:dyDescent="0.25">
      <c r="B42" s="363" t="s">
        <v>714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8:E38"/>
    <mergeCell ref="B34:E34"/>
    <mergeCell ref="B35:E35"/>
    <mergeCell ref="B36:E36"/>
    <mergeCell ref="B37:E37"/>
  </mergeCell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opsezi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стања'!Oblast_štampanja</vt:lpstr>
      <vt:lpstr>Готовина!Oblast_štampanja</vt:lpstr>
      <vt:lpstr>'Динамика запослених'!Oblast_štampanja</vt:lpstr>
      <vt:lpstr>'Извештај о новчаним токовима'!Oblast_štampanja</vt:lpstr>
      <vt:lpstr>'Ср. за посебне намене'!Oblast_štampanja</vt:lpstr>
      <vt:lpstr>'Трошкови запослених'!Oblast_štampanja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Dejan Doder</cp:lastModifiedBy>
  <cp:lastPrinted>2023-01-27T12:36:02Z</cp:lastPrinted>
  <dcterms:created xsi:type="dcterms:W3CDTF">2013-03-12T08:27:17Z</dcterms:created>
  <dcterms:modified xsi:type="dcterms:W3CDTF">2023-01-27T12:36:06Z</dcterms:modified>
</cp:coreProperties>
</file>